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https://softsolutionsinc.sharepoint.com/sites/Implementations/Shared Documents/Implementation Artifacts/4 Training - End User Guides/LiveFiles/Flex Introduction/"/>
    </mc:Choice>
  </mc:AlternateContent>
  <xr:revisionPtr revIDLastSave="2511" documentId="11_AB148BF0A028A72AF675F34C263A1C4848B3B3B8" xr6:coauthVersionLast="47" xr6:coauthVersionMax="47" xr10:uidLastSave="{28E6B339-EB4C-475B-B0A4-45F6A43F5F73}"/>
  <bookViews>
    <workbookView xWindow="-110" yWindow="-110" windowWidth="19420" windowHeight="10420" tabRatio="524" activeTab="1" xr2:uid="{00000000-000D-0000-FFFF-FFFF00000000}"/>
  </bookViews>
  <sheets>
    <sheet name="Metrics" sheetId="2" r:id="rId1"/>
    <sheet name="Examples" sheetId="9" r:id="rId2"/>
    <sheet name="OEE Goals" sheetId="11" r:id="rId3"/>
  </sheets>
  <definedNames>
    <definedName name="_xlnm.Print_Area" localSheetId="1">Examples!$A:$AH</definedName>
    <definedName name="_xlnm.Print_Area" localSheetId="0">Metrics!$A$1:$D$24</definedName>
    <definedName name="_xlnm.Print_Area" localSheetId="2">'OEE Goals'!$A:$R</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9" l="1"/>
  <c r="W7" i="9"/>
  <c r="X7" i="9"/>
  <c r="W10" i="9"/>
  <c r="O4" i="11"/>
  <c r="M4" i="11"/>
  <c r="H7" i="9"/>
  <c r="AD9" i="9" l="1"/>
  <c r="AD6" i="9"/>
  <c r="Y9" i="9"/>
  <c r="Y6" i="9"/>
  <c r="AH9" i="9"/>
  <c r="AH6" i="9"/>
  <c r="AG10" i="9"/>
  <c r="J4" i="11" l="1"/>
  <c r="I4" i="11"/>
  <c r="N4" i="11"/>
  <c r="C4" i="11" s="1"/>
  <c r="R4" i="11"/>
  <c r="Q4" i="11" l="1"/>
  <c r="B4" i="11"/>
  <c r="AA7" i="9" l="1"/>
  <c r="AA8" i="9"/>
  <c r="AA9" i="9"/>
  <c r="AA6" i="9"/>
  <c r="E10" i="9" l="1"/>
  <c r="P6" i="9"/>
  <c r="R6" i="9" s="1"/>
  <c r="V6" i="9" s="1"/>
  <c r="H6" i="9"/>
  <c r="J6" i="9" s="1"/>
  <c r="K6" i="9" s="1"/>
  <c r="L6" i="9" s="1"/>
  <c r="H8" i="9"/>
  <c r="H9" i="9"/>
  <c r="T10" i="9"/>
  <c r="Z6" i="9" l="1"/>
  <c r="W6" i="9"/>
  <c r="AB6" i="9"/>
  <c r="H10" i="9"/>
  <c r="U10" i="9"/>
  <c r="S10" i="9"/>
  <c r="O10" i="9"/>
  <c r="N10" i="9"/>
  <c r="G10" i="9"/>
  <c r="F10" i="9"/>
  <c r="D10" i="9"/>
  <c r="P9" i="9"/>
  <c r="R9" i="9" s="1"/>
  <c r="J9" i="9"/>
  <c r="K9" i="9" s="1"/>
  <c r="L9" i="9" s="1"/>
  <c r="W9" i="9" s="1"/>
  <c r="P8" i="9"/>
  <c r="R8" i="9" s="1"/>
  <c r="AH8" i="9" s="1"/>
  <c r="P7" i="9"/>
  <c r="AB7" i="9" s="1"/>
  <c r="X6" i="9" l="1"/>
  <c r="AE6" i="9" s="1"/>
  <c r="X9" i="9"/>
  <c r="AC6" i="9"/>
  <c r="AB9" i="9"/>
  <c r="AB8" i="9"/>
  <c r="V9" i="9"/>
  <c r="AE9" i="9"/>
  <c r="V8" i="9"/>
  <c r="Y8" i="9" s="1"/>
  <c r="AD8" i="9" s="1"/>
  <c r="P10" i="9"/>
  <c r="R7" i="9"/>
  <c r="V7" i="9" s="1"/>
  <c r="J7" i="9"/>
  <c r="J8" i="9"/>
  <c r="K8" i="9" s="1"/>
  <c r="L8" i="9" s="1"/>
  <c r="W8" i="9" s="1"/>
  <c r="AH7" i="9" l="1"/>
  <c r="V10" i="9"/>
  <c r="X8" i="9"/>
  <c r="AE8" i="9" s="1"/>
  <c r="Z8" i="9"/>
  <c r="AC9" i="9"/>
  <c r="Z9" i="9"/>
  <c r="AB10" i="9"/>
  <c r="AC8" i="9"/>
  <c r="R10" i="9"/>
  <c r="J10" i="9"/>
  <c r="I10" i="9" s="1"/>
  <c r="K7" i="9"/>
  <c r="AC7" i="9" l="1"/>
  <c r="Y7" i="9"/>
  <c r="AD7" i="9" s="1"/>
  <c r="Q10" i="9"/>
  <c r="AA10" i="9" s="1"/>
  <c r="AH10" i="9"/>
  <c r="L10" i="9"/>
  <c r="Z10" i="9"/>
  <c r="Z7" i="9"/>
  <c r="K10" i="9"/>
  <c r="Y10" i="9" l="1"/>
  <c r="AD10" i="9" s="1"/>
  <c r="X10" i="9"/>
  <c r="AE10" i="9" s="1"/>
  <c r="AE7" i="9"/>
  <c r="AC10" i="9"/>
</calcChain>
</file>

<file path=xl/sharedStrings.xml><?xml version="1.0" encoding="utf-8"?>
<sst xmlns="http://schemas.openxmlformats.org/spreadsheetml/2006/main" count="130" uniqueCount="101">
  <si>
    <t>Metric</t>
  </si>
  <si>
    <t>Formula/Source</t>
  </si>
  <si>
    <t>Definition</t>
  </si>
  <si>
    <t>OEE</t>
  </si>
  <si>
    <t>Good Quantity Actual / GoodQty Potential</t>
  </si>
  <si>
    <t>Production results compared to perfect production based upon the asset's maximum Speed</t>
  </si>
  <si>
    <t>Good Quantity Actual</t>
  </si>
  <si>
    <t>Actual Good counted</t>
  </si>
  <si>
    <t xml:space="preserve">Actual amount of product that is saleable </t>
  </si>
  <si>
    <t>GoodQty Potential</t>
  </si>
  <si>
    <t>DesignSpeed * PlannedTime * 100% yield</t>
  </si>
  <si>
    <t>Good Count if the asset runs 100% of planned time, at design speed, with zero waste</t>
  </si>
  <si>
    <t>Uptime %</t>
  </si>
  <si>
    <t>Actual RUN time / (Actual RUN + D1 + MR time)</t>
  </si>
  <si>
    <t>Percent of Shift(or period of time) that was spent in RUN Activity State</t>
  </si>
  <si>
    <t>R-Uptime %</t>
  </si>
  <si>
    <t>Actual RUN time / (Actual RUN + D1 time)</t>
  </si>
  <si>
    <t>Percent of Shift(or period of time) that was spent in RUN Activity State, regardless of MR</t>
  </si>
  <si>
    <t>Speed %</t>
  </si>
  <si>
    <t>Run Speed Actual / Design Speed</t>
  </si>
  <si>
    <t>Percentage representing speed of equipment, when in a RUN state, based on the design speed of the equipment.</t>
  </si>
  <si>
    <t>Design Speed</t>
  </si>
  <si>
    <t>Set Rate of Equipment from Configuration, Plant Portal.</t>
  </si>
  <si>
    <t xml:space="preserve">The speed at which the equipment is theoretically capable of running. </t>
  </si>
  <si>
    <t>Yield %</t>
  </si>
  <si>
    <t>Good Quantity Actual / Total Quantity Actual</t>
  </si>
  <si>
    <t>The percent of counts that ended up being useful good counts.</t>
  </si>
  <si>
    <t>AvgSpeed</t>
  </si>
  <si>
    <t>Actual RUN Qty / Actual RUN time</t>
  </si>
  <si>
    <t>Average RUN rate of equipment for given period of time</t>
  </si>
  <si>
    <t>+/- (Shift Differential)</t>
  </si>
  <si>
    <t xml:space="preserve">Current Shift Duration  *  (Uptime Actual - Uptime Target) </t>
  </si>
  <si>
    <t>How far ahead or behind the Uptime expectation the equipment is currently.</t>
  </si>
  <si>
    <t>FlexScore</t>
  </si>
  <si>
    <t>Job Planned Time / Job Actual Time</t>
  </si>
  <si>
    <t>Production results compared to Target-based plans for Setup times and Speed based on work-mix</t>
  </si>
  <si>
    <t>Job Planned Time</t>
  </si>
  <si>
    <t>Target Setup + TargetD1 + TargetRUN</t>
  </si>
  <si>
    <t xml:space="preserve">The planned duration of the production word order, job, </t>
  </si>
  <si>
    <t>Job Actual Time</t>
  </si>
  <si>
    <t xml:space="preserve">Actual Setup + Actual D1 + Actual RUN </t>
  </si>
  <si>
    <t>Actual duration of billable time to complete the planned job</t>
  </si>
  <si>
    <t>Throughput (Tput)</t>
  </si>
  <si>
    <t>Good Quantity Actual / Job Actual Time</t>
  </si>
  <si>
    <t>Average Net Good product produced per hour. Can be for any given period of time.</t>
  </si>
  <si>
    <t>Actual Setup + Actual D1 + Actual RUN time</t>
  </si>
  <si>
    <t>Process Reliability</t>
  </si>
  <si>
    <t>Good Quantity Actual / Good Quantity Planned</t>
  </si>
  <si>
    <t>Production results compared to perfect production based upon the asset's Job maximum Speed</t>
  </si>
  <si>
    <t>Good Quantity Planned</t>
  </si>
  <si>
    <t>Job Speed Target * Available Time</t>
  </si>
  <si>
    <t>Good Count if the asset runs 100% of job's target speed during all non scheduled downtime</t>
  </si>
  <si>
    <t>Training - Understand Flex-Score / OEE / PR based upon changes in Operations while running Jobs</t>
  </si>
  <si>
    <t>Max Speed</t>
  </si>
  <si>
    <t>Job Targets - PLAN (from Schedule)</t>
  </si>
  <si>
    <t>Job Performance - ACTUAL (from Flex)</t>
  </si>
  <si>
    <t>Flex Score</t>
  </si>
  <si>
    <t>Job-PartID</t>
  </si>
  <si>
    <t>Max Speed (CPH)</t>
  </si>
  <si>
    <t>MR (Mins)</t>
  </si>
  <si>
    <t>D1 (Mins)</t>
  </si>
  <si>
    <t>Good</t>
  </si>
  <si>
    <t>Waste</t>
  </si>
  <si>
    <t>Gross</t>
  </si>
  <si>
    <t>Speed (CPH)</t>
  </si>
  <si>
    <t>Run (Hrs)</t>
  </si>
  <si>
    <t>Run (Min)</t>
  </si>
  <si>
    <t xml:space="preserve"> Time (mins)</t>
  </si>
  <si>
    <t>Good Qty</t>
  </si>
  <si>
    <t>Speed</t>
  </si>
  <si>
    <t>Run (Mins)</t>
  </si>
  <si>
    <t>D2  (Mins)</t>
  </si>
  <si>
    <t>Available Time</t>
  </si>
  <si>
    <t>Planned Time</t>
  </si>
  <si>
    <t>Good Qty
Potential</t>
  </si>
  <si>
    <t>Good Qty Planned</t>
  </si>
  <si>
    <t>Throughput</t>
  </si>
  <si>
    <t>Matl</t>
  </si>
  <si>
    <t>Flex</t>
  </si>
  <si>
    <t>PR</t>
  </si>
  <si>
    <t>D1 Threshold (Mins)</t>
  </si>
  <si>
    <t>CntD1 Reason CodeReq</t>
  </si>
  <si>
    <t>MTBF</t>
  </si>
  <si>
    <t>309234-2</t>
  </si>
  <si>
    <t>309234-3</t>
  </si>
  <si>
    <t>318219-3</t>
  </si>
  <si>
    <t>Shift Score</t>
  </si>
  <si>
    <t>GOALS</t>
  </si>
  <si>
    <t>Equipment</t>
  </si>
  <si>
    <t>OEE %</t>
  </si>
  <si>
    <t xml:space="preserve">Speed </t>
  </si>
  <si>
    <t>Tput Goals</t>
  </si>
  <si>
    <t>Good Expected</t>
  </si>
  <si>
    <t>Green</t>
  </si>
  <si>
    <t>Yellow</t>
  </si>
  <si>
    <t>MAX (Design Speed)</t>
  </si>
  <si>
    <t>MAX Tput</t>
  </si>
  <si>
    <t>Shift Length (Hr)</t>
  </si>
  <si>
    <t>per Shift</t>
  </si>
  <si>
    <t>per Day</t>
  </si>
  <si>
    <t>EX:WebPress2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</si>
</sst>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1"/>
      <color theme="1"/>
      <name val="Calibri"/>
      <family val="2"/>
      <scheme val="minor"/>
    </font>
    <font>
      <sz val="10"/>
      <color theme="1"/>
      <name val="Arial"/>
      <family val="2"/>
    </font>
    <font>
      <sz val="11"/>
      <color rgb="FFFF0000"/>
      <name val="Calibri"/>
      <family val="2"/>
      <scheme val="minor"/>
    </font>
    <font>
      <b/>
      <sz val="10"/>
      <color rgb="FFFFC000"/>
      <name val="Arial"/>
      <family val="2"/>
    </font>
    <font>
      <sz val="10"/>
      <color rgb="FFFFC000"/>
      <name val="Arial"/>
      <family val="2"/>
    </font>
    <font>
      <sz val="10"/>
      <color rgb="FFFF0000"/>
      <name val="Arial"/>
      <family val="2"/>
    </font>
    <font>
      <sz val="10"/>
      <color rgb="FF00B050"/>
      <name val="Arial"/>
      <family val="2"/>
    </font>
    <font>
      <sz val="11"/>
      <color theme="1"/>
      <name val="Calibri"/>
      <family val="2"/>
      <scheme val="minor"/>
    </font>
    <font>
      <b/>
      <sz val="10"/>
      <name val="Arial"/>
      <family val="2"/>
    </font>
    <font>
      <sz val="10"/>
      <name val="Arial"/>
      <family val="2"/>
    </font>
    <font>
      <sz val="11"/>
      <color indexed="12"/>
      <name val="Arial"/>
      <family val="2"/>
    </font>
    <font>
      <sz val="10"/>
      <name val="Arial"/>
      <family val="2"/>
    </font>
    <font>
      <b/>
      <sz val="11"/>
      <color theme="1"/>
      <name val="Calibri"/>
      <family val="2"/>
      <scheme val="minor"/>
    </font>
    <font>
      <sz val="11"/>
      <color rgb="FF0070C0"/>
      <name val="Calibri"/>
      <family val="2"/>
      <scheme val="minor"/>
    </font>
    <font>
      <b/>
      <sz val="10"/>
      <color indexed="9"/>
      <name val="Arial"/>
      <family val="2"/>
    </font>
    <font>
      <sz val="12"/>
      <color indexed="12"/>
      <name val="Arial"/>
      <family val="2"/>
    </font>
    <font>
      <sz val="10"/>
      <color rgb="FF0070C0"/>
      <name val="Arial"/>
      <family val="2"/>
    </font>
    <font>
      <sz val="10"/>
      <color indexed="53"/>
      <name val="Arial"/>
      <family val="2"/>
    </font>
    <font>
      <sz val="11"/>
      <color rgb="FFFFC000"/>
      <name val="Calibri"/>
      <family val="2"/>
      <scheme val="minor"/>
    </font>
    <font>
      <sz val="11"/>
      <color rgb="FF00B050"/>
      <name val="Calibri"/>
      <family val="2"/>
      <scheme val="minor"/>
    </font>
    <font>
      <sz val="12"/>
      <color theme="1"/>
      <name val="Arial"/>
      <family val="2"/>
    </font>
    <font>
      <sz val="16"/>
      <color theme="1"/>
      <name val="Arial"/>
      <family val="2"/>
    </font>
    <font>
      <sz val="16"/>
      <color rgb="FFFF0000"/>
      <name val="Arial"/>
      <family val="2"/>
    </font>
    <font>
      <sz val="16"/>
      <color rgb="FFFFC000"/>
      <name val="Arial"/>
      <family val="2"/>
    </font>
    <font>
      <sz val="16"/>
      <color rgb="FF00B050"/>
      <name val="Arial"/>
      <family val="2"/>
    </font>
    <font>
      <i/>
      <sz val="11"/>
      <color theme="1"/>
      <name val="Calibri"/>
      <family val="2"/>
      <scheme val="minor"/>
    </font>
    <font>
      <i/>
      <sz val="10"/>
      <color rgb="FFFFC000"/>
      <name val="Arial"/>
      <family val="2"/>
    </font>
    <font>
      <i/>
      <sz val="10"/>
      <color theme="1"/>
      <name val="Arial"/>
      <family val="2"/>
    </font>
    <font>
      <i/>
      <sz val="11"/>
      <color rgb="FF00B050"/>
      <name val="Calibri"/>
      <family val="2"/>
      <scheme val="minor"/>
    </font>
    <font>
      <i/>
      <sz val="11"/>
      <color rgb="FFFF0000"/>
      <name val="Calibri"/>
      <family val="2"/>
      <scheme val="minor"/>
    </font>
    <font>
      <i/>
      <sz val="10"/>
      <color rgb="FF00B050"/>
      <name val="Arial"/>
      <family val="2"/>
    </font>
    <font>
      <i/>
      <sz val="10"/>
      <color rgb="FFFF0000"/>
      <name val="Arial"/>
      <family val="2"/>
    </font>
    <font>
      <i/>
      <sz val="10"/>
      <color rgb="FF0070C0"/>
      <name val="Arial"/>
      <family val="2"/>
    </font>
    <font>
      <sz val="8"/>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1"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41">
    <xf numFmtId="0" fontId="0" fillId="0" borderId="0" xfId="0"/>
    <xf numFmtId="0" fontId="1" fillId="0" borderId="0" xfId="0" applyFont="1"/>
    <xf numFmtId="0" fontId="0" fillId="4" borderId="0" xfId="0" applyFill="1"/>
    <xf numFmtId="0" fontId="9" fillId="4" borderId="0" xfId="0" applyFont="1" applyFill="1" applyAlignment="1">
      <alignment horizontal="right"/>
    </xf>
    <xf numFmtId="0" fontId="10" fillId="4" borderId="0" xfId="0" applyFont="1" applyFill="1"/>
    <xf numFmtId="0" fontId="9" fillId="0" borderId="5" xfId="0" applyFont="1" applyBorder="1" applyAlignment="1">
      <alignment horizontal="left" vertical="center" indent="1"/>
    </xf>
    <xf numFmtId="0" fontId="15" fillId="4" borderId="0" xfId="0" applyFont="1" applyFill="1" applyAlignment="1">
      <alignment horizontal="center"/>
    </xf>
    <xf numFmtId="9" fontId="17" fillId="4" borderId="0" xfId="2" applyFont="1" applyFill="1"/>
    <xf numFmtId="0" fontId="10" fillId="4" borderId="0" xfId="0" applyFont="1" applyFill="1" applyAlignment="1">
      <alignment horizontal="right"/>
    </xf>
    <xf numFmtId="0" fontId="9" fillId="4" borderId="0" xfId="0" applyFont="1" applyFill="1"/>
    <xf numFmtId="0" fontId="0" fillId="4" borderId="1" xfId="0" applyFill="1" applyBorder="1" applyAlignment="1">
      <alignment horizontal="right"/>
    </xf>
    <xf numFmtId="0" fontId="0" fillId="0" borderId="1" xfId="0" applyBorder="1" applyAlignment="1">
      <alignment horizontal="right"/>
    </xf>
    <xf numFmtId="0" fontId="9" fillId="0" borderId="1" xfId="0" applyFont="1" applyBorder="1" applyAlignment="1">
      <alignment horizontal="center"/>
    </xf>
    <xf numFmtId="0" fontId="0" fillId="4" borderId="0" xfId="0" applyFill="1" applyAlignment="1">
      <alignment wrapText="1"/>
    </xf>
    <xf numFmtId="165" fontId="0" fillId="4" borderId="1" xfId="0" applyNumberFormat="1" applyFill="1" applyBorder="1" applyAlignment="1">
      <alignment horizontal="center"/>
    </xf>
    <xf numFmtId="1" fontId="0" fillId="4" borderId="1" xfId="0" applyNumberFormat="1" applyFill="1" applyBorder="1" applyAlignment="1">
      <alignment horizontal="center"/>
    </xf>
    <xf numFmtId="0" fontId="0" fillId="4" borderId="1" xfId="0" applyFill="1" applyBorder="1" applyAlignment="1">
      <alignment horizontal="center"/>
    </xf>
    <xf numFmtId="0" fontId="2" fillId="4" borderId="1" xfId="0" applyFont="1" applyFill="1" applyBorder="1" applyAlignment="1">
      <alignment horizontal="center"/>
    </xf>
    <xf numFmtId="0" fontId="13" fillId="4" borderId="1" xfId="0" applyFont="1" applyFill="1" applyBorder="1" applyAlignment="1">
      <alignment horizontal="center"/>
    </xf>
    <xf numFmtId="164" fontId="0" fillId="4" borderId="1" xfId="1" applyNumberFormat="1" applyFont="1" applyFill="1" applyBorder="1" applyAlignment="1">
      <alignment horizontal="center"/>
    </xf>
    <xf numFmtId="164" fontId="0" fillId="4" borderId="1" xfId="1" applyNumberFormat="1" applyFont="1" applyFill="1" applyBorder="1" applyAlignment="1"/>
    <xf numFmtId="0" fontId="12"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 fontId="1" fillId="4" borderId="1" xfId="0" applyNumberFormat="1" applyFont="1" applyFill="1" applyBorder="1" applyAlignment="1">
      <alignment horizontal="center"/>
    </xf>
    <xf numFmtId="9" fontId="1" fillId="4" borderId="1" xfId="2" applyFont="1" applyFill="1" applyBorder="1" applyAlignment="1">
      <alignment horizontal="center"/>
    </xf>
    <xf numFmtId="9" fontId="0" fillId="4" borderId="1" xfId="2" applyFont="1" applyFill="1" applyBorder="1" applyAlignment="1">
      <alignment horizontal="center"/>
    </xf>
    <xf numFmtId="164" fontId="18" fillId="4" borderId="1" xfId="1" applyNumberFormat="1" applyFont="1" applyFill="1" applyBorder="1" applyAlignment="1"/>
    <xf numFmtId="0" fontId="18" fillId="4" borderId="1" xfId="0" applyFont="1" applyFill="1" applyBorder="1" applyAlignment="1">
      <alignment horizontal="center"/>
    </xf>
    <xf numFmtId="164" fontId="19" fillId="4" borderId="1" xfId="1" applyNumberFormat="1" applyFont="1" applyFill="1" applyBorder="1" applyAlignment="1"/>
    <xf numFmtId="164" fontId="19" fillId="4" borderId="1" xfId="1" applyNumberFormat="1" applyFont="1" applyFill="1" applyBorder="1" applyAlignment="1">
      <alignment horizontal="center"/>
    </xf>
    <xf numFmtId="164" fontId="2" fillId="4" borderId="1" xfId="1" applyNumberFormat="1" applyFont="1" applyFill="1" applyBorder="1" applyAlignment="1"/>
    <xf numFmtId="164" fontId="2" fillId="4" borderId="1" xfId="1" applyNumberFormat="1" applyFont="1" applyFill="1" applyBorder="1" applyAlignment="1">
      <alignment horizontal="center"/>
    </xf>
    <xf numFmtId="1" fontId="19" fillId="4" borderId="1" xfId="1" applyNumberFormat="1" applyFont="1" applyFill="1" applyBorder="1" applyAlignment="1">
      <alignment horizontal="center"/>
    </xf>
    <xf numFmtId="0" fontId="0" fillId="4" borderId="0" xfId="0" applyFill="1" applyAlignment="1">
      <alignment vertical="center"/>
    </xf>
    <xf numFmtId="165" fontId="1" fillId="4" borderId="1" xfId="1" applyNumberFormat="1" applyFont="1" applyFill="1" applyBorder="1" applyAlignment="1">
      <alignment horizontal="center"/>
    </xf>
    <xf numFmtId="164" fontId="19" fillId="4" borderId="4" xfId="1" applyNumberFormat="1" applyFont="1" applyFill="1" applyBorder="1" applyAlignment="1">
      <alignment horizontal="center"/>
    </xf>
    <xf numFmtId="164" fontId="19" fillId="4" borderId="3" xfId="1" applyNumberFormat="1" applyFont="1" applyFill="1" applyBorder="1" applyAlignment="1">
      <alignment horizontal="center"/>
    </xf>
    <xf numFmtId="164" fontId="24" fillId="2" borderId="8" xfId="1" applyNumberFormat="1" applyFont="1" applyFill="1" applyBorder="1" applyAlignment="1" applyProtection="1">
      <alignment horizontal="center" vertical="center"/>
      <protection locked="0"/>
    </xf>
    <xf numFmtId="164" fontId="0" fillId="4" borderId="4" xfId="1" applyNumberFormat="1" applyFont="1" applyFill="1" applyBorder="1" applyAlignment="1">
      <alignment horizontal="center"/>
    </xf>
    <xf numFmtId="164" fontId="0" fillId="4" borderId="3" xfId="1" applyNumberFormat="1" applyFont="1" applyFill="1" applyBorder="1" applyAlignment="1">
      <alignment horizontal="center"/>
    </xf>
    <xf numFmtId="164" fontId="21" fillId="2" borderId="8" xfId="1" applyNumberFormat="1" applyFont="1" applyFill="1" applyBorder="1" applyAlignment="1" applyProtection="1">
      <alignment horizontal="center" vertical="center"/>
      <protection locked="0"/>
    </xf>
    <xf numFmtId="0" fontId="2" fillId="4" borderId="4" xfId="0" applyFont="1" applyFill="1" applyBorder="1" applyAlignment="1">
      <alignment horizontal="center"/>
    </xf>
    <xf numFmtId="0" fontId="2" fillId="4" borderId="3" xfId="0" applyFont="1" applyFill="1" applyBorder="1" applyAlignment="1">
      <alignment horizontal="center"/>
    </xf>
    <xf numFmtId="0" fontId="22" fillId="2" borderId="8" xfId="0" applyFont="1" applyFill="1" applyBorder="1" applyAlignment="1" applyProtection="1">
      <alignment horizontal="center" vertical="center"/>
      <protection locked="0"/>
    </xf>
    <xf numFmtId="0" fontId="18" fillId="4" borderId="4" xfId="0" applyFont="1" applyFill="1" applyBorder="1" applyAlignment="1">
      <alignment horizontal="center"/>
    </xf>
    <xf numFmtId="0" fontId="18" fillId="4" borderId="3" xfId="0" applyFont="1" applyFill="1" applyBorder="1" applyAlignment="1">
      <alignment horizontal="center"/>
    </xf>
    <xf numFmtId="0" fontId="23" fillId="2" borderId="8" xfId="0" applyFont="1" applyFill="1" applyBorder="1" applyAlignment="1" applyProtection="1">
      <alignment horizontal="center" vertical="center"/>
      <protection locked="0"/>
    </xf>
    <xf numFmtId="164" fontId="0" fillId="0" borderId="1" xfId="1" applyNumberFormat="1" applyFont="1" applyFill="1" applyBorder="1" applyAlignment="1">
      <alignment horizontal="center" vertical="center"/>
    </xf>
    <xf numFmtId="164" fontId="4" fillId="0" borderId="1" xfId="1" applyNumberFormat="1" applyFont="1" applyFill="1" applyBorder="1" applyAlignment="1" applyProtection="1">
      <alignment vertical="center"/>
      <protection locked="0"/>
    </xf>
    <xf numFmtId="1" fontId="1" fillId="0" borderId="1" xfId="0" applyNumberFormat="1" applyFont="1" applyBorder="1" applyAlignment="1">
      <alignment horizontal="center" vertical="center"/>
    </xf>
    <xf numFmtId="164" fontId="6" fillId="0" borderId="1" xfId="1" applyNumberFormat="1" applyFont="1" applyFill="1" applyBorder="1" applyAlignment="1" applyProtection="1">
      <alignment vertical="center"/>
      <protection locked="0"/>
    </xf>
    <xf numFmtId="164" fontId="5" fillId="0" borderId="1" xfId="1" applyNumberFormat="1" applyFont="1" applyFill="1" applyBorder="1" applyAlignment="1" applyProtection="1">
      <alignment vertical="center"/>
      <protection locked="0"/>
    </xf>
    <xf numFmtId="164" fontId="1" fillId="0" borderId="1" xfId="1" applyNumberFormat="1" applyFont="1" applyFill="1" applyBorder="1" applyAlignment="1" applyProtection="1">
      <alignment vertical="center"/>
    </xf>
    <xf numFmtId="164" fontId="1" fillId="0" borderId="1" xfId="1" applyNumberFormat="1" applyFont="1" applyFill="1" applyBorder="1" applyAlignment="1" applyProtection="1">
      <alignment vertical="center"/>
      <protection locked="0"/>
    </xf>
    <xf numFmtId="165" fontId="1" fillId="0" borderId="1" xfId="1" applyNumberFormat="1" applyFont="1" applyFill="1" applyBorder="1" applyAlignment="1">
      <alignment horizontal="center" vertical="center"/>
    </xf>
    <xf numFmtId="165" fontId="1" fillId="0" borderId="1" xfId="0" applyNumberFormat="1" applyFont="1" applyBorder="1" applyAlignment="1">
      <alignment horizontal="center" vertical="center"/>
    </xf>
    <xf numFmtId="1" fontId="1" fillId="0" borderId="1" xfId="0" applyNumberFormat="1" applyFont="1" applyBorder="1" applyAlignment="1">
      <alignment horizontal="center"/>
    </xf>
    <xf numFmtId="0" fontId="0" fillId="0" borderId="6" xfId="0" applyBorder="1" applyAlignment="1">
      <alignment horizontal="center" vertical="center"/>
    </xf>
    <xf numFmtId="1" fontId="6" fillId="0" borderId="2" xfId="1" applyNumberFormat="1" applyFont="1" applyFill="1" applyBorder="1" applyAlignment="1">
      <alignment horizontal="center" vertical="center"/>
    </xf>
    <xf numFmtId="0" fontId="16" fillId="0" borderId="2" xfId="0" applyFont="1" applyBorder="1" applyAlignment="1" applyProtection="1">
      <alignment horizontal="center" vertical="center"/>
      <protection locked="0"/>
    </xf>
    <xf numFmtId="1" fontId="1" fillId="0" borderId="7" xfId="0" applyNumberFormat="1" applyFont="1" applyBorder="1" applyAlignment="1">
      <alignment horizontal="center" vertical="center"/>
    </xf>
    <xf numFmtId="9" fontId="0" fillId="0" borderId="1" xfId="2" applyFont="1" applyFill="1" applyBorder="1" applyAlignment="1">
      <alignment horizontal="center" vertical="center"/>
    </xf>
    <xf numFmtId="9" fontId="1" fillId="4" borderId="4" xfId="2" applyFont="1" applyFill="1" applyBorder="1" applyAlignment="1">
      <alignment horizontal="center"/>
    </xf>
    <xf numFmtId="9" fontId="1" fillId="4" borderId="3" xfId="2" applyFont="1" applyFill="1" applyBorder="1" applyAlignment="1">
      <alignment horizontal="center"/>
    </xf>
    <xf numFmtId="164" fontId="1" fillId="0" borderId="2" xfId="1" applyNumberFormat="1" applyFont="1" applyFill="1" applyBorder="1" applyAlignment="1">
      <alignment horizontal="center" vertical="center"/>
    </xf>
    <xf numFmtId="164" fontId="2" fillId="4" borderId="4" xfId="1" applyNumberFormat="1" applyFont="1" applyFill="1" applyBorder="1" applyAlignment="1">
      <alignment horizontal="center"/>
    </xf>
    <xf numFmtId="164" fontId="2" fillId="4" borderId="3" xfId="1" applyNumberFormat="1" applyFont="1" applyFill="1" applyBorder="1" applyAlignment="1">
      <alignment horizontal="center"/>
    </xf>
    <xf numFmtId="164" fontId="22" fillId="2" borderId="8" xfId="1" applyNumberFormat="1" applyFont="1" applyFill="1" applyBorder="1" applyAlignment="1" applyProtection="1">
      <alignment horizontal="center" vertical="center"/>
      <protection locked="0"/>
    </xf>
    <xf numFmtId="0" fontId="25" fillId="4" borderId="1" xfId="0" applyFont="1" applyFill="1" applyBorder="1"/>
    <xf numFmtId="164" fontId="25" fillId="4" borderId="1" xfId="1" applyNumberFormat="1" applyFont="1" applyFill="1" applyBorder="1" applyAlignment="1">
      <alignment horizontal="center"/>
    </xf>
    <xf numFmtId="164" fontId="26" fillId="4" borderId="1" xfId="1" applyNumberFormat="1" applyFont="1" applyFill="1" applyBorder="1" applyAlignment="1"/>
    <xf numFmtId="1" fontId="27" fillId="4" borderId="1" xfId="0" applyNumberFormat="1" applyFont="1" applyFill="1" applyBorder="1" applyAlignment="1">
      <alignment horizontal="center"/>
    </xf>
    <xf numFmtId="164" fontId="28" fillId="4" borderId="1" xfId="1" applyNumberFormat="1" applyFont="1" applyFill="1" applyBorder="1" applyAlignment="1"/>
    <xf numFmtId="164" fontId="29" fillId="4" borderId="1" xfId="1" applyNumberFormat="1" applyFont="1" applyFill="1" applyBorder="1" applyAlignment="1"/>
    <xf numFmtId="164" fontId="25" fillId="4" borderId="1" xfId="1" applyNumberFormat="1" applyFont="1" applyFill="1" applyBorder="1" applyAlignment="1"/>
    <xf numFmtId="165" fontId="27" fillId="4" borderId="1" xfId="0" applyNumberFormat="1" applyFont="1" applyFill="1" applyBorder="1" applyAlignment="1">
      <alignment horizontal="center"/>
    </xf>
    <xf numFmtId="0" fontId="25" fillId="4" borderId="1" xfId="0" applyFont="1" applyFill="1" applyBorder="1" applyAlignment="1">
      <alignment horizontal="center"/>
    </xf>
    <xf numFmtId="164" fontId="28" fillId="4" borderId="1" xfId="1" applyNumberFormat="1" applyFont="1" applyFill="1" applyBorder="1" applyAlignment="1">
      <alignment horizontal="center"/>
    </xf>
    <xf numFmtId="164" fontId="29" fillId="4" borderId="1" xfId="1" applyNumberFormat="1" applyFont="1" applyFill="1" applyBorder="1" applyAlignment="1">
      <alignment horizontal="center"/>
    </xf>
    <xf numFmtId="1" fontId="30" fillId="4" borderId="1" xfId="0" applyNumberFormat="1" applyFont="1" applyFill="1" applyBorder="1" applyAlignment="1">
      <alignment horizontal="center"/>
    </xf>
    <xf numFmtId="0" fontId="31" fillId="4" borderId="1" xfId="0" applyFont="1" applyFill="1" applyBorder="1" applyAlignment="1">
      <alignment horizontal="center"/>
    </xf>
    <xf numFmtId="0" fontId="32" fillId="4" borderId="1" xfId="0" applyFont="1" applyFill="1" applyBorder="1" applyAlignment="1">
      <alignment horizontal="center"/>
    </xf>
    <xf numFmtId="0" fontId="26" fillId="4" borderId="1" xfId="0" applyFont="1" applyFill="1" applyBorder="1" applyAlignment="1">
      <alignment horizontal="center"/>
    </xf>
    <xf numFmtId="9" fontId="27" fillId="4" borderId="1" xfId="2" applyFont="1" applyFill="1" applyBorder="1" applyAlignment="1">
      <alignment horizontal="center"/>
    </xf>
    <xf numFmtId="9" fontId="25" fillId="0" borderId="1" xfId="2" applyFont="1" applyFill="1" applyBorder="1" applyAlignment="1">
      <alignment horizontal="center" vertical="center"/>
    </xf>
    <xf numFmtId="9" fontId="25" fillId="4" borderId="1" xfId="2" applyFont="1" applyFill="1" applyBorder="1" applyAlignment="1">
      <alignment horizontal="center"/>
    </xf>
    <xf numFmtId="0" fontId="3" fillId="3" borderId="4" xfId="0" applyFont="1" applyFill="1" applyBorder="1" applyAlignment="1">
      <alignment vertical="center"/>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12" xfId="0" applyFont="1" applyBorder="1" applyAlignment="1">
      <alignment horizontal="left" vertical="center" wrapText="1" indent="1"/>
    </xf>
    <xf numFmtId="0" fontId="8"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37" fontId="0" fillId="4" borderId="1" xfId="0" applyNumberFormat="1" applyFill="1" applyBorder="1" applyAlignment="1">
      <alignment horizontal="center"/>
    </xf>
    <xf numFmtId="0" fontId="0" fillId="0" borderId="4" xfId="0" applyBorder="1"/>
    <xf numFmtId="0" fontId="0" fillId="0" borderId="17" xfId="0" applyBorder="1"/>
    <xf numFmtId="0" fontId="0" fillId="0" borderId="18" xfId="0" applyBorder="1"/>
    <xf numFmtId="0" fontId="0" fillId="0" borderId="1" xfId="0" applyBorder="1"/>
    <xf numFmtId="0" fontId="0" fillId="6" borderId="1" xfId="0" applyFill="1" applyBorder="1"/>
    <xf numFmtId="0" fontId="0" fillId="0" borderId="1" xfId="0" applyBorder="1" applyAlignment="1">
      <alignment horizontal="center"/>
    </xf>
    <xf numFmtId="49" fontId="0" fillId="0" borderId="1" xfId="0" applyNumberFormat="1" applyBorder="1" applyAlignment="1">
      <alignment horizontal="left"/>
    </xf>
    <xf numFmtId="9" fontId="0" fillId="0" borderId="1" xfId="2" applyFont="1" applyFill="1" applyBorder="1"/>
    <xf numFmtId="1" fontId="0" fillId="0" borderId="1" xfId="2" applyNumberFormat="1" applyFont="1" applyFill="1" applyBorder="1"/>
    <xf numFmtId="1" fontId="0" fillId="0" borderId="1" xfId="0" applyNumberFormat="1" applyBorder="1"/>
    <xf numFmtId="10" fontId="0" fillId="0" borderId="1" xfId="0" applyNumberFormat="1" applyBorder="1"/>
    <xf numFmtId="1" fontId="0" fillId="0" borderId="0" xfId="0" applyNumberFormat="1"/>
    <xf numFmtId="0" fontId="0" fillId="5" borderId="6" xfId="0" applyFill="1" applyBorder="1" applyAlignment="1">
      <alignment horizontal="center"/>
    </xf>
    <xf numFmtId="0" fontId="0" fillId="5" borderId="2" xfId="0" applyFill="1" applyBorder="1"/>
    <xf numFmtId="0" fontId="0" fillId="5" borderId="7" xfId="0" applyFill="1" applyBorder="1"/>
    <xf numFmtId="9" fontId="21" fillId="11" borderId="8" xfId="2" applyFont="1" applyFill="1" applyBorder="1" applyAlignment="1">
      <alignment horizontal="center" vertical="center"/>
    </xf>
    <xf numFmtId="9" fontId="21" fillId="12" borderId="8" xfId="2" applyFont="1" applyFill="1" applyBorder="1" applyAlignment="1">
      <alignment horizontal="center" vertical="center"/>
    </xf>
    <xf numFmtId="9" fontId="21" fillId="13" borderId="8" xfId="2" applyFont="1" applyFill="1" applyBorder="1" applyAlignment="1">
      <alignment horizontal="center" vertical="center"/>
    </xf>
    <xf numFmtId="1" fontId="21" fillId="12" borderId="8" xfId="2" applyNumberFormat="1" applyFont="1" applyFill="1" applyBorder="1" applyAlignment="1">
      <alignment horizontal="center" vertical="center"/>
    </xf>
    <xf numFmtId="0" fontId="8" fillId="0" borderId="11" xfId="0" applyFont="1" applyBorder="1" applyAlignment="1">
      <alignment horizontal="left" vertical="center" indent="1"/>
    </xf>
    <xf numFmtId="0" fontId="8" fillId="0" borderId="11" xfId="0" quotePrefix="1" applyFont="1" applyBorder="1" applyAlignment="1">
      <alignment horizontal="left" vertical="center" indent="1"/>
    </xf>
    <xf numFmtId="0" fontId="0" fillId="14" borderId="0" xfId="0" applyFill="1" applyAlignment="1">
      <alignment horizontal="center"/>
    </xf>
    <xf numFmtId="0" fontId="0" fillId="14" borderId="17" xfId="0" applyFill="1" applyBorder="1"/>
    <xf numFmtId="0" fontId="9" fillId="0" borderId="1" xfId="0" applyFont="1" applyBorder="1" applyAlignment="1">
      <alignment horizontal="center"/>
    </xf>
    <xf numFmtId="0" fontId="8" fillId="0" borderId="1" xfId="0" applyFont="1" applyBorder="1" applyAlignment="1">
      <alignment horizontal="center"/>
    </xf>
    <xf numFmtId="0" fontId="9" fillId="0" borderId="6" xfId="0" applyFont="1" applyBorder="1" applyAlignment="1">
      <alignment horizontal="center"/>
    </xf>
    <xf numFmtId="0" fontId="9" fillId="0" borderId="2" xfId="0" applyFont="1" applyBorder="1" applyAlignment="1">
      <alignment horizontal="center"/>
    </xf>
    <xf numFmtId="0" fontId="9" fillId="0" borderId="7" xfId="0" applyFont="1" applyBorder="1" applyAlignment="1">
      <alignment horizontal="center"/>
    </xf>
    <xf numFmtId="0" fontId="20" fillId="4" borderId="6" xfId="0" applyFont="1" applyFill="1" applyBorder="1" applyAlignment="1">
      <alignment horizontal="center"/>
    </xf>
    <xf numFmtId="0" fontId="20" fillId="4" borderId="2" xfId="0" applyFont="1" applyFill="1" applyBorder="1" applyAlignment="1">
      <alignment horizontal="center"/>
    </xf>
    <xf numFmtId="0" fontId="20" fillId="4" borderId="7" xfId="0" applyFont="1" applyFill="1" applyBorder="1" applyAlignment="1">
      <alignment horizontal="center"/>
    </xf>
    <xf numFmtId="0" fontId="12" fillId="0" borderId="19" xfId="0" applyFont="1" applyBorder="1" applyAlignment="1">
      <alignment horizontal="center"/>
    </xf>
    <xf numFmtId="0" fontId="0" fillId="0" borderId="0" xfId="0" applyAlignment="1">
      <alignment horizontal="center"/>
    </xf>
    <xf numFmtId="0" fontId="0" fillId="7" borderId="7" xfId="0" applyFill="1" applyBorder="1" applyAlignment="1">
      <alignment horizontal="center"/>
    </xf>
    <xf numFmtId="0" fontId="0" fillId="7" borderId="6" xfId="0"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9" defaultPivotStyle="PivotStyleLight16"/>
  <colors>
    <mruColors>
      <color rgb="FFFF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Score</a:t>
            </a:r>
            <a:r>
              <a:rPr lang="en-US" baseline="0"/>
              <a:t> Comparison</a:t>
            </a:r>
            <a:endParaRPr lang="en-US"/>
          </a:p>
        </c:rich>
      </c:tx>
      <c:overlay val="0"/>
    </c:title>
    <c:autoTitleDeleted val="0"/>
    <c:plotArea>
      <c:layout>
        <c:manualLayout>
          <c:layoutTarget val="inner"/>
          <c:xMode val="edge"/>
          <c:yMode val="edge"/>
          <c:x val="0.10803841536684021"/>
          <c:y val="8.0577356155125193E-2"/>
          <c:w val="0.85101159230096235"/>
          <c:h val="0.79319864376383553"/>
        </c:manualLayout>
      </c:layout>
      <c:barChart>
        <c:barDir val="col"/>
        <c:grouping val="clustered"/>
        <c:varyColors val="0"/>
        <c:ser>
          <c:idx val="0"/>
          <c:order val="0"/>
          <c:tx>
            <c:v>Scores</c:v>
          </c:tx>
          <c:spPr>
            <a:solidFill>
              <a:schemeClr val="accent1">
                <a:lumMod val="40000"/>
                <a:lumOff val="60000"/>
              </a:schemeClr>
            </a:solidFill>
          </c:spPr>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3-5B25-42A6-B55E-2C0BEB82141E}"/>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1-5B25-42A6-B55E-2C0BEB82141E}"/>
              </c:ext>
            </c:extLst>
          </c:dPt>
          <c:dPt>
            <c:idx val="2"/>
            <c:invertIfNegative val="0"/>
            <c:bubble3D val="0"/>
            <c:spPr>
              <a:solidFill>
                <a:schemeClr val="accent6">
                  <a:lumMod val="75000"/>
                </a:schemeClr>
              </a:solidFill>
            </c:spPr>
            <c:extLst>
              <c:ext xmlns:c16="http://schemas.microsoft.com/office/drawing/2014/chart" uri="{C3380CC4-5D6E-409C-BE32-E72D297353CC}">
                <c16:uniqueId val="{00000002-5B25-42A6-B55E-2C0BEB82141E}"/>
              </c:ext>
            </c:extLst>
          </c:dPt>
          <c:cat>
            <c:strLit>
              <c:ptCount val="3"/>
              <c:pt idx="0">
                <c:v>'Flex Score'</c:v>
              </c:pt>
              <c:pt idx="1">
                <c:v> 'PR'</c:v>
              </c:pt>
              <c:pt idx="2">
                <c:v> 'OEE'</c:v>
              </c:pt>
            </c:strLit>
          </c:cat>
          <c:val>
            <c:numRef>
              <c:f>Examples!$AC$7:$AE$7</c:f>
              <c:numCache>
                <c:formatCode>0%</c:formatCode>
                <c:ptCount val="3"/>
                <c:pt idx="0">
                  <c:v>0.78125</c:v>
                </c:pt>
                <c:pt idx="1">
                  <c:v>0.60763888888888884</c:v>
                </c:pt>
                <c:pt idx="2">
                  <c:v>0.18666666666666668</c:v>
                </c:pt>
              </c:numCache>
            </c:numRef>
          </c:val>
          <c:extLst>
            <c:ext xmlns:c16="http://schemas.microsoft.com/office/drawing/2014/chart" uri="{C3380CC4-5D6E-409C-BE32-E72D297353CC}">
              <c16:uniqueId val="{00000000-0085-42AE-BA81-37AF54EE6B64}"/>
            </c:ext>
          </c:extLst>
        </c:ser>
        <c:dLbls>
          <c:showLegendKey val="0"/>
          <c:showVal val="0"/>
          <c:showCatName val="0"/>
          <c:showSerName val="0"/>
          <c:showPercent val="0"/>
          <c:showBubbleSize val="0"/>
        </c:dLbls>
        <c:gapWidth val="150"/>
        <c:axId val="91948544"/>
        <c:axId val="228377152"/>
      </c:barChart>
      <c:catAx>
        <c:axId val="919485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8377152"/>
        <c:crosses val="autoZero"/>
        <c:auto val="1"/>
        <c:lblAlgn val="ctr"/>
        <c:lblOffset val="100"/>
        <c:noMultiLvlLbl val="0"/>
      </c:catAx>
      <c:valAx>
        <c:axId val="228377152"/>
        <c:scaling>
          <c:orientation val="minMax"/>
          <c:max val="1.4"/>
          <c:min val="0"/>
        </c:scaling>
        <c:delete val="0"/>
        <c:axPos val="l"/>
        <c:majorGridlines/>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1948544"/>
        <c:crosses val="autoZero"/>
        <c:crossBetween val="between"/>
      </c:valAx>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129540</xdr:rowOff>
    </xdr:from>
    <xdr:to>
      <xdr:col>2</xdr:col>
      <xdr:colOff>820561</xdr:colOff>
      <xdr:row>3</xdr:row>
      <xdr:rowOff>269229</xdr:rowOff>
    </xdr:to>
    <xdr:pic>
      <xdr:nvPicPr>
        <xdr:cNvPr id="2" name="Picture 1">
          <a:extLst>
            <a:ext uri="{FF2B5EF4-FFF2-40B4-BE49-F238E27FC236}">
              <a16:creationId xmlns:a16="http://schemas.microsoft.com/office/drawing/2014/main" id="{72BCE5A2-3205-6148-98FB-A72FB9B3DBC7}"/>
            </a:ext>
          </a:extLst>
        </xdr:cNvPr>
        <xdr:cNvPicPr>
          <a:picLocks noChangeAspect="1"/>
        </xdr:cNvPicPr>
      </xdr:nvPicPr>
      <xdr:blipFill rotWithShape="1">
        <a:blip xmlns:r="http://schemas.openxmlformats.org/officeDocument/2006/relationships" r:embed="rId1"/>
        <a:srcRect b="15944"/>
        <a:stretch/>
      </xdr:blipFill>
      <xdr:spPr>
        <a:xfrm>
          <a:off x="38100" y="129540"/>
          <a:ext cx="2496961" cy="642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205315</xdr:colOff>
      <xdr:row>10</xdr:row>
      <xdr:rowOff>28575</xdr:rowOff>
    </xdr:from>
    <xdr:to>
      <xdr:col>30</xdr:col>
      <xdr:colOff>247650</xdr:colOff>
      <xdr:row>40</xdr:row>
      <xdr:rowOff>32808</xdr:rowOff>
    </xdr:to>
    <xdr:graphicFrame macro="">
      <xdr:nvGraphicFramePr>
        <xdr:cNvPr id="2" name="Chart 50">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84668</xdr:colOff>
      <xdr:row>10</xdr:row>
      <xdr:rowOff>69851</xdr:rowOff>
    </xdr:from>
    <xdr:ext cx="4619624" cy="437515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90501" y="2260601"/>
          <a:ext cx="4619624" cy="43751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lang="en-US" sz="1100" b="1"/>
            <a:t>How does</a:t>
          </a:r>
          <a:r>
            <a:rPr lang="en-US" sz="1100" b="1" baseline="0"/>
            <a:t> OEE work? </a:t>
          </a:r>
        </a:p>
        <a:p>
          <a:r>
            <a:rPr lang="en-US" sz="1100" b="0" baseline="0"/>
            <a:t>1. It is the amount that could be made, if the equipment ran perfectly, </a:t>
          </a:r>
          <a:br>
            <a:rPr lang="en-US" sz="1100" b="0" baseline="0"/>
          </a:br>
          <a:r>
            <a:rPr lang="en-US" sz="1100" b="0" baseline="0"/>
            <a:t>     all the time</a:t>
          </a:r>
        </a:p>
        <a:p>
          <a:r>
            <a:rPr lang="en-US" sz="1100" b="0" baseline="0"/>
            <a:t>2. OEE measures Performance to the maximum equipment production</a:t>
          </a:r>
          <a:br>
            <a:rPr lang="en-US" sz="1100" b="0" baseline="0"/>
          </a:br>
          <a:r>
            <a:rPr lang="en-US" sz="1100" b="0" baseline="0"/>
            <a:t>     potential</a:t>
          </a:r>
        </a:p>
        <a:p>
          <a:endParaRPr lang="en-US" sz="900" b="1"/>
        </a:p>
        <a:p>
          <a:r>
            <a:rPr lang="en-US" sz="1100" b="1"/>
            <a:t>How does Flex-Score work?  </a:t>
          </a:r>
        </a:p>
        <a:p>
          <a:r>
            <a:rPr lang="en-US" sz="1100"/>
            <a:t>1.  Flex Score provides feedback</a:t>
          </a:r>
          <a:r>
            <a:rPr lang="en-US" sz="1100" baseline="0"/>
            <a:t> on things Operations and Operators control:</a:t>
          </a:r>
        </a:p>
        <a:p>
          <a:r>
            <a:rPr lang="en-US" sz="1100" baseline="0"/>
            <a:t>      * Setup time (Makeready = MR)</a:t>
          </a:r>
        </a:p>
        <a:p>
          <a:r>
            <a:rPr lang="en-US" sz="1100" baseline="0"/>
            <a:t>      * Setup Waste</a:t>
          </a:r>
        </a:p>
        <a:p>
          <a:r>
            <a:rPr lang="en-US" sz="1100" baseline="0"/>
            <a:t>      * Speed targets based on product attributes</a:t>
          </a:r>
        </a:p>
        <a:p>
          <a:r>
            <a:rPr lang="en-US" sz="1100" baseline="0"/>
            <a:t>2.  Flex Score measures Actual time worked against Planned time for a job</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How does Process</a:t>
          </a:r>
          <a:r>
            <a:rPr lang="en-US" sz="1100" b="1" baseline="0">
              <a:solidFill>
                <a:schemeClr val="tx1"/>
              </a:solidFill>
              <a:effectLst/>
              <a:latin typeface="+mn-lt"/>
              <a:ea typeface="+mn-ea"/>
              <a:cs typeface="+mn-cs"/>
            </a:rPr>
            <a:t> Reliability (PR) </a:t>
          </a:r>
          <a:r>
            <a:rPr lang="en-US" sz="1100" b="1">
              <a:solidFill>
                <a:schemeClr val="tx1"/>
              </a:solidFill>
              <a:effectLst/>
              <a:latin typeface="+mn-lt"/>
              <a:ea typeface="+mn-ea"/>
              <a:cs typeface="+mn-cs"/>
            </a:rPr>
            <a:t>work?  </a:t>
          </a:r>
        </a:p>
        <a:p>
          <a:r>
            <a:rPr lang="en-US" sz="1100" b="0" baseline="0">
              <a:solidFill>
                <a:schemeClr val="tx1"/>
              </a:solidFill>
              <a:effectLst/>
              <a:latin typeface="+mn-lt"/>
              <a:ea typeface="+mn-ea"/>
              <a:cs typeface="+mn-cs"/>
            </a:rPr>
            <a:t>1. Explains how reliable a job is.</a:t>
          </a:r>
          <a:endParaRPr lang="en-US">
            <a:effectLst/>
          </a:endParaRPr>
        </a:p>
        <a:p>
          <a:r>
            <a:rPr lang="en-US" sz="1100" b="0" baseline="0">
              <a:solidFill>
                <a:schemeClr val="tx1"/>
              </a:solidFill>
              <a:effectLst/>
              <a:latin typeface="+mn-lt"/>
              <a:ea typeface="+mn-ea"/>
              <a:cs typeface="+mn-cs"/>
            </a:rPr>
            <a:t>2. PR measures good quantity produced against the maximum job production</a:t>
          </a:r>
          <a:br>
            <a:rPr lang="en-US" sz="1100" b="0" baseline="0">
              <a:solidFill>
                <a:schemeClr val="tx1"/>
              </a:solidFill>
              <a:effectLst/>
              <a:latin typeface="+mn-lt"/>
              <a:ea typeface="+mn-ea"/>
              <a:cs typeface="+mn-cs"/>
            </a:rPr>
          </a:br>
          <a:r>
            <a:rPr lang="en-US" sz="1100" b="0" baseline="0">
              <a:solidFill>
                <a:schemeClr val="tx1"/>
              </a:solidFill>
              <a:effectLst/>
              <a:latin typeface="+mn-lt"/>
              <a:ea typeface="+mn-ea"/>
              <a:cs typeface="+mn-cs"/>
            </a:rPr>
            <a:t>     potential</a:t>
          </a:r>
        </a:p>
        <a:p>
          <a:r>
            <a:rPr lang="en-US" sz="1100" b="0" baseline="0">
              <a:solidFill>
                <a:schemeClr val="tx1"/>
              </a:solidFill>
              <a:effectLst/>
              <a:latin typeface="+mn-lt"/>
              <a:ea typeface="+mn-ea"/>
              <a:cs typeface="+mn-cs"/>
            </a:rPr>
            <a:t>3. Expects 0 downtime and 0 Setup time</a:t>
          </a:r>
        </a:p>
        <a:p>
          <a:r>
            <a:rPr lang="en-US" sz="1100" b="0" baseline="0">
              <a:solidFill>
                <a:schemeClr val="tx1"/>
              </a:solidFill>
              <a:effectLst/>
              <a:latin typeface="+mn-lt"/>
              <a:ea typeface="+mn-ea"/>
              <a:cs typeface="+mn-cs"/>
            </a:rPr>
            <a:t>4. Expects Run Speed to be at targeted job speed</a:t>
          </a:r>
        </a:p>
        <a:p>
          <a:endParaRPr lang="en-US"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How does Mean Time Between Failure</a:t>
          </a:r>
          <a:r>
            <a:rPr lang="en-US" sz="1100" b="1" baseline="0">
              <a:solidFill>
                <a:schemeClr val="tx1"/>
              </a:solidFill>
              <a:effectLst/>
              <a:latin typeface="+mn-lt"/>
              <a:ea typeface="+mn-ea"/>
              <a:cs typeface="+mn-cs"/>
            </a:rPr>
            <a:t> (MTBF) </a:t>
          </a:r>
          <a:r>
            <a:rPr lang="en-US" sz="1100" b="1">
              <a:solidFill>
                <a:schemeClr val="tx1"/>
              </a:solidFill>
              <a:effectLst/>
              <a:latin typeface="+mn-lt"/>
              <a:ea typeface="+mn-ea"/>
              <a:cs typeface="+mn-cs"/>
            </a:rPr>
            <a:t>work?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mn-lt"/>
              <a:ea typeface="+mn-ea"/>
              <a:cs typeface="+mn-cs"/>
            </a:rPr>
            <a:t>1.</a:t>
          </a:r>
          <a:r>
            <a:rPr lang="en-US" sz="1100" b="0" baseline="0">
              <a:solidFill>
                <a:schemeClr val="tx1"/>
              </a:solidFill>
              <a:effectLst/>
              <a:latin typeface="+mn-lt"/>
              <a:ea typeface="+mn-ea"/>
              <a:cs typeface="+mn-cs"/>
            </a:rPr>
            <a:t> Explains the average time between signifcant failures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tx1"/>
              </a:solidFill>
              <a:effectLst/>
              <a:latin typeface="+mn-lt"/>
              <a:ea typeface="+mn-ea"/>
              <a:cs typeface="+mn-cs"/>
            </a:rPr>
            <a:t>2. The larger the MTBF that more efficient a job is at not </a:t>
          </a:r>
          <a:br>
            <a:rPr lang="en-US" sz="1100" b="0" baseline="0">
              <a:solidFill>
                <a:schemeClr val="tx1"/>
              </a:solidFill>
              <a:effectLst/>
              <a:latin typeface="+mn-lt"/>
              <a:ea typeface="+mn-ea"/>
              <a:cs typeface="+mn-cs"/>
            </a:rPr>
          </a:br>
          <a:r>
            <a:rPr lang="en-US" sz="1100" b="0" baseline="0">
              <a:solidFill>
                <a:schemeClr val="tx1"/>
              </a:solidFill>
              <a:effectLst/>
              <a:latin typeface="+mn-lt"/>
              <a:ea typeface="+mn-ea"/>
              <a:cs typeface="+mn-cs"/>
            </a:rPr>
            <a:t>experiencing significant downtime</a:t>
          </a:r>
          <a:endParaRPr lang="en-US" b="0">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p>
        <a:p>
          <a:endParaRPr lang="en-US" sz="1100" baseline="0"/>
        </a:p>
        <a:p>
          <a:endParaRPr lang="en-US" sz="1100" baseline="0"/>
        </a:p>
      </xdr:txBody>
    </xdr:sp>
    <xdr:clientData/>
  </xdr:oneCellAnchor>
  <xdr:twoCellAnchor>
    <xdr:from>
      <xdr:col>8</xdr:col>
      <xdr:colOff>223307</xdr:colOff>
      <xdr:row>10</xdr:row>
      <xdr:rowOff>38099</xdr:rowOff>
    </xdr:from>
    <xdr:to>
      <xdr:col>19</xdr:col>
      <xdr:colOff>109007</xdr:colOff>
      <xdr:row>40</xdr:row>
      <xdr:rowOff>1</xdr:rowOff>
    </xdr:to>
    <xdr:sp macro="" textlink="">
      <xdr:nvSpPr>
        <xdr:cNvPr id="4" name="TextBox 3">
          <a:extLst>
            <a:ext uri="{FF2B5EF4-FFF2-40B4-BE49-F238E27FC236}">
              <a16:creationId xmlns:a16="http://schemas.microsoft.com/office/drawing/2014/main" id="{1D0F1480-3893-42D7-B8A9-6F52A086EAD0}"/>
            </a:ext>
          </a:extLst>
        </xdr:cNvPr>
        <xdr:cNvSpPr txBox="1"/>
      </xdr:nvSpPr>
      <xdr:spPr>
        <a:xfrm>
          <a:off x="4890557" y="2228849"/>
          <a:ext cx="6881283" cy="56769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solidFill>
                <a:schemeClr val="dk1"/>
              </a:solidFill>
              <a:effectLst/>
              <a:latin typeface="+mn-lt"/>
              <a:ea typeface="+mn-ea"/>
              <a:cs typeface="+mn-cs"/>
            </a:rPr>
            <a:t>Flex Score Experiment:</a:t>
          </a:r>
          <a:endParaRPr lang="en-US" sz="1800" b="1">
            <a:effectLst/>
          </a:endParaRPr>
        </a:p>
        <a:p>
          <a:r>
            <a:rPr lang="en-US" sz="1100" baseline="0">
              <a:solidFill>
                <a:schemeClr val="dk1"/>
              </a:solidFill>
              <a:effectLst/>
              <a:latin typeface="+mn-lt"/>
              <a:ea typeface="+mn-ea"/>
              <a:cs typeface="+mn-cs"/>
            </a:rPr>
            <a:t>1.  Reset</a:t>
          </a:r>
          <a:endParaRPr lang="en-US">
            <a:effectLst/>
          </a:endParaRPr>
        </a:p>
        <a:p>
          <a:r>
            <a:rPr lang="en-US" sz="110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Actual D1 (cell S7) and Actual MR (cell U7) to the target values (5, 10)</a:t>
          </a:r>
          <a:endParaRPr lang="en-US">
            <a:effectLst/>
          </a:endParaRPr>
        </a:p>
        <a:p>
          <a:r>
            <a:rPr lang="en-US" sz="1100" b="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Actual Good (cell N7) and Actual Waste (cell O7) to the target values (3100,500)</a:t>
          </a:r>
        </a:p>
        <a:p>
          <a:r>
            <a:rPr lang="en-US" sz="1100" b="1" baseline="0">
              <a:solidFill>
                <a:schemeClr val="dk1"/>
              </a:solidFill>
              <a:effectLst/>
              <a:latin typeface="+mn-lt"/>
              <a:ea typeface="+mn-ea"/>
              <a:cs typeface="+mn-cs"/>
            </a:rPr>
            <a:t>      * Actual Speed (cell Q7) to the target value (3600)</a:t>
          </a:r>
          <a:endParaRPr lang="en-US">
            <a:effectLst/>
          </a:endParaRPr>
        </a:p>
        <a:p>
          <a:r>
            <a:rPr lang="en-US" sz="1100" baseline="0">
              <a:solidFill>
                <a:schemeClr val="dk1"/>
              </a:solidFill>
              <a:effectLst/>
              <a:latin typeface="+mn-lt"/>
              <a:ea typeface="+mn-ea"/>
              <a:cs typeface="+mn-cs"/>
            </a:rPr>
            <a:t>      * FlexScore should be 100% and each of the components will be 100%</a:t>
          </a:r>
        </a:p>
        <a:p>
          <a:endParaRPr lang="en-US" sz="400">
            <a:effectLst/>
          </a:endParaRPr>
        </a:p>
        <a:p>
          <a:r>
            <a:rPr lang="en-US" sz="1100" baseline="0">
              <a:solidFill>
                <a:schemeClr val="dk1"/>
              </a:solidFill>
              <a:effectLst/>
              <a:latin typeface="+mn-lt"/>
              <a:ea typeface="+mn-ea"/>
              <a:cs typeface="+mn-cs"/>
            </a:rPr>
            <a:t>2.  </a:t>
          </a:r>
          <a:r>
            <a:rPr lang="en-US" sz="1100" b="1" baseline="0">
              <a:solidFill>
                <a:schemeClr val="dk1"/>
              </a:solidFill>
              <a:effectLst/>
              <a:latin typeface="+mn-lt"/>
              <a:ea typeface="+mn-ea"/>
              <a:cs typeface="+mn-cs"/>
            </a:rPr>
            <a:t>Increase Actual D1 to = 16</a:t>
          </a:r>
          <a:endParaRPr lang="en-US">
            <a:effectLst/>
          </a:endParaRPr>
        </a:p>
        <a:p>
          <a:r>
            <a:rPr lang="en-US" sz="1100" b="0" baseline="0">
              <a:solidFill>
                <a:schemeClr val="dk1"/>
              </a:solidFill>
              <a:effectLst/>
              <a:latin typeface="+mn-lt"/>
              <a:ea typeface="+mn-ea"/>
              <a:cs typeface="+mn-cs"/>
            </a:rPr>
            <a:t>      * Note that available time increases to 86 minutes, and Flex Score drops to 87%</a:t>
          </a:r>
          <a:endParaRPr lang="en-US">
            <a:effectLst/>
          </a:endParaRPr>
        </a:p>
        <a:p>
          <a:r>
            <a:rPr lang="en-US" sz="1100" b="0" baseline="0">
              <a:solidFill>
                <a:schemeClr val="dk1"/>
              </a:solidFill>
              <a:effectLst/>
              <a:latin typeface="+mn-lt"/>
              <a:ea typeface="+mn-ea"/>
              <a:cs typeface="+mn-cs"/>
            </a:rPr>
            <a:t>      * This means that we are 13% behind the plan</a:t>
          </a:r>
          <a:endParaRPr lang="en-US">
            <a:effectLst/>
          </a:endParaRP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3.  </a:t>
          </a:r>
          <a:r>
            <a:rPr lang="en-US" sz="1100" b="1" baseline="0">
              <a:solidFill>
                <a:schemeClr val="dk1"/>
              </a:solidFill>
              <a:effectLst/>
              <a:latin typeface="+mn-lt"/>
              <a:ea typeface="+mn-ea"/>
              <a:cs typeface="+mn-cs"/>
            </a:rPr>
            <a:t>Drop Actual D1 back to 5, Increase MR to 21</a:t>
          </a:r>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      * Note that A</a:t>
          </a:r>
          <a:r>
            <a:rPr lang="en-US" sz="1100" baseline="0">
              <a:solidFill>
                <a:schemeClr val="dk1"/>
              </a:solidFill>
              <a:effectLst/>
              <a:latin typeface="+mn-lt"/>
              <a:ea typeface="+mn-ea"/>
              <a:cs typeface="+mn-cs"/>
            </a:rPr>
            <a:t>ctual time is still 86 minutes, and the Flex Score is again 87%</a:t>
          </a:r>
        </a:p>
        <a:p>
          <a:r>
            <a:rPr lang="en-US" sz="1100" baseline="0">
              <a:solidFill>
                <a:schemeClr val="dk1"/>
              </a:solidFill>
              <a:effectLst/>
              <a:latin typeface="+mn-lt"/>
              <a:ea typeface="+mn-ea"/>
              <a:cs typeface="+mn-cs"/>
            </a:rPr>
            <a:t>      * Long MR effects are the same as D1 losses</a:t>
          </a:r>
        </a:p>
        <a:p>
          <a:r>
            <a:rPr lang="en-US" sz="4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4.  </a:t>
          </a:r>
          <a:r>
            <a:rPr lang="en-US" sz="1100" b="1" baseline="0">
              <a:solidFill>
                <a:schemeClr val="dk1"/>
              </a:solidFill>
              <a:effectLst/>
              <a:latin typeface="+mn-lt"/>
              <a:ea typeface="+mn-ea"/>
              <a:cs typeface="+mn-cs"/>
            </a:rPr>
            <a:t>Increase Actual Speed to 4,410</a:t>
          </a:r>
        </a:p>
        <a:p>
          <a:r>
            <a:rPr lang="en-US" sz="1100" b="1" baseline="0">
              <a:solidFill>
                <a:schemeClr val="dk1"/>
              </a:solidFill>
              <a:effectLst/>
              <a:latin typeface="+mn-lt"/>
              <a:ea typeface="+mn-ea"/>
              <a:cs typeface="+mn-cs"/>
            </a:rPr>
            <a:t>      * </a:t>
          </a:r>
          <a:r>
            <a:rPr lang="en-US" sz="1100" baseline="0">
              <a:solidFill>
                <a:schemeClr val="dk1"/>
              </a:solidFill>
              <a:effectLst/>
              <a:latin typeface="+mn-lt"/>
              <a:ea typeface="+mn-ea"/>
              <a:cs typeface="+mn-cs"/>
            </a:rPr>
            <a:t>Run time drops to 49 minutes</a:t>
          </a:r>
        </a:p>
        <a:p>
          <a:r>
            <a:rPr lang="en-US" sz="1100" baseline="0">
              <a:solidFill>
                <a:schemeClr val="dk1"/>
              </a:solidFill>
              <a:effectLst/>
              <a:latin typeface="+mn-lt"/>
              <a:ea typeface="+mn-ea"/>
              <a:cs typeface="+mn-cs"/>
            </a:rPr>
            <a:t>      * Note speed "component" is now above 100%</a:t>
          </a:r>
        </a:p>
        <a:p>
          <a:r>
            <a:rPr lang="en-US" sz="1100" baseline="0">
              <a:solidFill>
                <a:schemeClr val="dk1"/>
              </a:solidFill>
              <a:effectLst/>
              <a:latin typeface="+mn-lt"/>
              <a:ea typeface="+mn-ea"/>
              <a:cs typeface="+mn-cs"/>
            </a:rPr>
            <a:t>      * Note that because the Available Time is back to 75, we are back on schedule</a:t>
          </a: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5.  </a:t>
          </a:r>
          <a:r>
            <a:rPr lang="en-US" sz="1100" b="1" baseline="0">
              <a:solidFill>
                <a:schemeClr val="dk1"/>
              </a:solidFill>
              <a:effectLst/>
              <a:latin typeface="+mn-lt"/>
              <a:ea typeface="+mn-ea"/>
              <a:cs typeface="+mn-cs"/>
            </a:rPr>
            <a:t>Decrease Speed to 3,000</a:t>
          </a:r>
        </a:p>
        <a:p>
          <a:r>
            <a:rPr lang="en-US" sz="1100" baseline="0">
              <a:solidFill>
                <a:schemeClr val="dk1"/>
              </a:solidFill>
              <a:effectLst/>
              <a:latin typeface="+mn-lt"/>
              <a:ea typeface="+mn-ea"/>
              <a:cs typeface="+mn-cs"/>
            </a:rPr>
            <a:t>      * Run time increases to 72 min., Actual = 98 min, Flex = 77%</a:t>
          </a: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6.  </a:t>
          </a:r>
          <a:r>
            <a:rPr lang="en-US" sz="1100" b="1" baseline="0">
              <a:solidFill>
                <a:schemeClr val="dk1"/>
              </a:solidFill>
              <a:effectLst/>
              <a:latin typeface="+mn-lt"/>
              <a:ea typeface="+mn-ea"/>
              <a:cs typeface="+mn-cs"/>
            </a:rPr>
            <a:t>Decrease Waste to 50</a:t>
          </a:r>
        </a:p>
        <a:p>
          <a:r>
            <a:rPr lang="en-US" sz="1100" b="1" baseline="0">
              <a:solidFill>
                <a:schemeClr val="dk1"/>
              </a:solidFill>
              <a:effectLst/>
              <a:latin typeface="+mn-lt"/>
              <a:ea typeface="+mn-ea"/>
              <a:cs typeface="+mn-cs"/>
            </a:rPr>
            <a:t>     * </a:t>
          </a:r>
          <a:r>
            <a:rPr lang="en-US" sz="1100" b="0" baseline="0">
              <a:solidFill>
                <a:schemeClr val="dk1"/>
              </a:solidFill>
              <a:effectLst/>
              <a:latin typeface="+mn-lt"/>
              <a:ea typeface="+mn-ea"/>
              <a:cs typeface="+mn-cs"/>
            </a:rPr>
            <a:t>Run time decreases, Actual time decreases</a:t>
          </a:r>
        </a:p>
        <a:p>
          <a:r>
            <a:rPr lang="en-US" sz="1100" b="0" baseline="0">
              <a:solidFill>
                <a:schemeClr val="dk1"/>
              </a:solidFill>
              <a:effectLst/>
              <a:latin typeface="+mn-lt"/>
              <a:ea typeface="+mn-ea"/>
              <a:cs typeface="+mn-cs"/>
            </a:rPr>
            <a:t>     * Material component increases and Flex Score increases to 84%</a:t>
          </a:r>
        </a:p>
        <a:p>
          <a:endParaRPr lang="en-US" sz="400">
            <a:effectLst/>
          </a:endParaRPr>
        </a:p>
        <a:p>
          <a:r>
            <a:rPr lang="en-US" sz="1100" baseline="0">
              <a:solidFill>
                <a:schemeClr val="dk1"/>
              </a:solidFill>
              <a:effectLst/>
              <a:latin typeface="+mn-lt"/>
              <a:ea typeface="+mn-ea"/>
              <a:cs typeface="+mn-cs"/>
            </a:rPr>
            <a:t>7.  </a:t>
          </a:r>
          <a:r>
            <a:rPr lang="en-US" sz="1100" b="1" baseline="0">
              <a:solidFill>
                <a:schemeClr val="dk1"/>
              </a:solidFill>
              <a:effectLst/>
              <a:latin typeface="+mn-lt"/>
              <a:ea typeface="+mn-ea"/>
              <a:cs typeface="+mn-cs"/>
            </a:rPr>
            <a:t>Increase Actual Good to 3500 </a:t>
          </a:r>
          <a:r>
            <a:rPr lang="en-US" sz="1100" baseline="0">
              <a:solidFill>
                <a:schemeClr val="dk1"/>
              </a:solidFill>
              <a:effectLst/>
              <a:latin typeface="+mn-lt"/>
              <a:ea typeface="+mn-ea"/>
              <a:cs typeface="+mn-cs"/>
            </a:rPr>
            <a:t>(500 counts over target)</a:t>
          </a:r>
        </a:p>
        <a:p>
          <a:r>
            <a:rPr lang="en-US" sz="1100" baseline="0">
              <a:solidFill>
                <a:schemeClr val="dk1"/>
              </a:solidFill>
              <a:effectLst/>
              <a:latin typeface="+mn-lt"/>
              <a:ea typeface="+mn-ea"/>
              <a:cs typeface="+mn-cs"/>
            </a:rPr>
            <a:t>      * This is over-production</a:t>
          </a:r>
        </a:p>
        <a:p>
          <a:r>
            <a:rPr lang="en-US" sz="1100" baseline="0">
              <a:solidFill>
                <a:schemeClr val="dk1"/>
              </a:solidFill>
              <a:effectLst/>
              <a:latin typeface="+mn-lt"/>
              <a:ea typeface="+mn-ea"/>
              <a:cs typeface="+mn-cs"/>
            </a:rPr>
            <a:t>      * Material component decreases and Flex Score decreases to 77%</a:t>
          </a: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a:t>
          </a:r>
          <a:r>
            <a:rPr lang="en-US" sz="1100" b="1" baseline="0">
              <a:solidFill>
                <a:schemeClr val="dk1"/>
              </a:solidFill>
              <a:effectLst/>
              <a:latin typeface="+mn-lt"/>
              <a:ea typeface="+mn-ea"/>
              <a:cs typeface="+mn-cs"/>
            </a:rPr>
            <a:t>NONE</a:t>
          </a:r>
          <a:r>
            <a:rPr lang="en-US" sz="1100" baseline="0">
              <a:solidFill>
                <a:schemeClr val="dk1"/>
              </a:solidFill>
              <a:effectLst/>
              <a:latin typeface="+mn-lt"/>
              <a:ea typeface="+mn-ea"/>
              <a:cs typeface="+mn-cs"/>
            </a:rPr>
            <a:t> of these changes had any impact on OEE ... OEE is NOT sensitive to actual uptime, waste or speed.  OEE has been 11% throughout these experiments</a:t>
          </a:r>
        </a:p>
        <a:p>
          <a:endParaRPr lang="en-US" sz="1050" baseline="0">
            <a:solidFill>
              <a:schemeClr val="dk1"/>
            </a:solidFill>
            <a:effectLst/>
            <a:latin typeface="+mn-lt"/>
            <a:ea typeface="+mn-ea"/>
            <a:cs typeface="+mn-cs"/>
          </a:endParaRPr>
        </a:p>
      </xdr:txBody>
    </xdr:sp>
    <xdr:clientData/>
  </xdr:twoCellAnchor>
  <xdr:twoCellAnchor>
    <xdr:from>
      <xdr:col>0</xdr:col>
      <xdr:colOff>82551</xdr:colOff>
      <xdr:row>40</xdr:row>
      <xdr:rowOff>142874</xdr:rowOff>
    </xdr:from>
    <xdr:to>
      <xdr:col>11</xdr:col>
      <xdr:colOff>533399</xdr:colOff>
      <xdr:row>79</xdr:row>
      <xdr:rowOff>165100</xdr:rowOff>
    </xdr:to>
    <xdr:sp macro="" textlink="">
      <xdr:nvSpPr>
        <xdr:cNvPr id="7" name="TextBox 4">
          <a:extLst>
            <a:ext uri="{FF2B5EF4-FFF2-40B4-BE49-F238E27FC236}">
              <a16:creationId xmlns:a16="http://schemas.microsoft.com/office/drawing/2014/main" id="{7F6D6AC0-61CE-4761-8239-E7C9E58AB328}"/>
            </a:ext>
            <a:ext uri="{147F2762-F138-4A5C-976F-8EAC2B608ADB}">
              <a16:predDERef xmlns:a16="http://schemas.microsoft.com/office/drawing/2014/main" pred="{1D0F1480-3893-42D7-B8A9-6F52A086EAD0}"/>
            </a:ext>
          </a:extLst>
        </xdr:cNvPr>
        <xdr:cNvSpPr txBox="1"/>
      </xdr:nvSpPr>
      <xdr:spPr>
        <a:xfrm>
          <a:off x="82551" y="7696199"/>
          <a:ext cx="7032623" cy="70802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baseline="0">
              <a:solidFill>
                <a:schemeClr val="dk1"/>
              </a:solidFill>
              <a:effectLst/>
              <a:latin typeface="+mn-lt"/>
              <a:ea typeface="+mn-ea"/>
              <a:cs typeface="+mn-cs"/>
            </a:rPr>
            <a:t>PR Experiment:</a:t>
          </a:r>
          <a:endParaRPr lang="en-US" sz="1600" b="1">
            <a:effectLst/>
          </a:endParaRPr>
        </a:p>
        <a:p>
          <a:r>
            <a:rPr lang="en-US" sz="1100" baseline="0">
              <a:solidFill>
                <a:schemeClr val="dk1"/>
              </a:solidFill>
              <a:effectLst/>
              <a:latin typeface="+mn-lt"/>
              <a:ea typeface="+mn-ea"/>
              <a:cs typeface="+mn-cs"/>
            </a:rPr>
            <a:t>1.  Reset</a:t>
          </a:r>
          <a:endParaRPr lang="en-US">
            <a:effectLst/>
          </a:endParaRPr>
        </a:p>
        <a:p>
          <a:r>
            <a:rPr lang="en-US" sz="110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Actual D1 (cell S7) and Actual MR (cell U7) to the target values (0, 0)</a:t>
          </a:r>
          <a:endParaRPr lang="en-US">
            <a:effectLst/>
          </a:endParaRPr>
        </a:p>
        <a:p>
          <a:r>
            <a:rPr lang="en-US" sz="1100" b="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Actual Good (cell N7) and Actual Waste (cell O7) to the  values (3100,0)</a:t>
          </a:r>
        </a:p>
        <a:p>
          <a:r>
            <a:rPr lang="en-US" sz="1100" b="1" baseline="0">
              <a:solidFill>
                <a:schemeClr val="dk1"/>
              </a:solidFill>
              <a:effectLst/>
              <a:latin typeface="+mn-lt"/>
              <a:ea typeface="+mn-ea"/>
              <a:cs typeface="+mn-cs"/>
            </a:rPr>
            <a:t>      * Actual Speed (cell Q7) to the value (3600)</a:t>
          </a:r>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      * PR will be 100%</a:t>
          </a:r>
          <a:endParaRPr lang="en-US" sz="400">
            <a:effectLst/>
          </a:endParaRPr>
        </a:p>
        <a:p>
          <a:r>
            <a:rPr lang="en-US" sz="1100" baseline="0">
              <a:solidFill>
                <a:schemeClr val="dk1"/>
              </a:solidFill>
              <a:effectLst/>
              <a:latin typeface="+mn-lt"/>
              <a:ea typeface="+mn-ea"/>
              <a:cs typeface="+mn-cs"/>
            </a:rPr>
            <a:t>2.  </a:t>
          </a:r>
          <a:r>
            <a:rPr lang="en-US" sz="1100" b="1" baseline="0">
              <a:solidFill>
                <a:schemeClr val="dk1"/>
              </a:solidFill>
              <a:effectLst/>
              <a:latin typeface="+mn-lt"/>
              <a:ea typeface="+mn-ea"/>
              <a:cs typeface="+mn-cs"/>
            </a:rPr>
            <a:t>Increase Actual D1 to = 16</a:t>
          </a:r>
          <a:endParaRPr lang="en-US">
            <a:effectLst/>
          </a:endParaRPr>
        </a:p>
        <a:p>
          <a:r>
            <a:rPr lang="en-US" sz="1100" b="0" baseline="0">
              <a:solidFill>
                <a:schemeClr val="dk1"/>
              </a:solidFill>
              <a:effectLst/>
              <a:latin typeface="+mn-lt"/>
              <a:ea typeface="+mn-ea"/>
              <a:cs typeface="+mn-cs"/>
            </a:rPr>
            <a:t>      * Note that available time increases to 68 minutes, and PR drops to 76%</a:t>
          </a:r>
          <a:endParaRPr lang="en-US">
            <a:effectLst/>
          </a:endParaRPr>
        </a:p>
        <a:p>
          <a:r>
            <a:rPr lang="en-US" sz="1100" b="0" baseline="0">
              <a:solidFill>
                <a:schemeClr val="dk1"/>
              </a:solidFill>
              <a:effectLst/>
              <a:latin typeface="+mn-lt"/>
              <a:ea typeface="+mn-ea"/>
              <a:cs typeface="+mn-cs"/>
            </a:rPr>
            <a:t>      * This means that we are 24% behind the job's potential maximum quantity</a:t>
          </a:r>
          <a:endParaRPr lang="en-US">
            <a:effectLst/>
          </a:endParaRP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3.  </a:t>
          </a:r>
          <a:r>
            <a:rPr lang="en-US" sz="1100" b="1" baseline="0">
              <a:solidFill>
                <a:schemeClr val="dk1"/>
              </a:solidFill>
              <a:effectLst/>
              <a:latin typeface="+mn-lt"/>
              <a:ea typeface="+mn-ea"/>
              <a:cs typeface="+mn-cs"/>
            </a:rPr>
            <a:t>Drop Actual D1 back to 5, Increase MR to 11</a:t>
          </a:r>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      * Note that A</a:t>
          </a:r>
          <a:r>
            <a:rPr lang="en-US" sz="1100" baseline="0">
              <a:solidFill>
                <a:schemeClr val="dk1"/>
              </a:solidFill>
              <a:effectLst/>
              <a:latin typeface="+mn-lt"/>
              <a:ea typeface="+mn-ea"/>
              <a:cs typeface="+mn-cs"/>
            </a:rPr>
            <a:t>vailable time is still 68 minutes, and the PR is again 76%</a:t>
          </a:r>
        </a:p>
        <a:p>
          <a:r>
            <a:rPr lang="en-US" sz="1100" baseline="0">
              <a:solidFill>
                <a:schemeClr val="dk1"/>
              </a:solidFill>
              <a:effectLst/>
              <a:latin typeface="+mn-lt"/>
              <a:ea typeface="+mn-ea"/>
              <a:cs typeface="+mn-cs"/>
            </a:rPr>
            <a:t>      * MR effects are the same as D1 losses to the PR metric</a:t>
          </a:r>
        </a:p>
        <a:p>
          <a:r>
            <a:rPr lang="en-US" sz="4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5.  </a:t>
          </a:r>
          <a:r>
            <a:rPr lang="en-US" sz="1100" b="1" baseline="0">
              <a:solidFill>
                <a:schemeClr val="dk1"/>
              </a:solidFill>
              <a:effectLst/>
              <a:latin typeface="+mn-lt"/>
              <a:ea typeface="+mn-ea"/>
              <a:cs typeface="+mn-cs"/>
            </a:rPr>
            <a:t>Decrease Speed to 3,000</a:t>
          </a:r>
        </a:p>
        <a:p>
          <a:r>
            <a:rPr lang="en-US" sz="1100" baseline="0">
              <a:solidFill>
                <a:schemeClr val="dk1"/>
              </a:solidFill>
              <a:effectLst/>
              <a:latin typeface="+mn-lt"/>
              <a:ea typeface="+mn-ea"/>
              <a:cs typeface="+mn-cs"/>
            </a:rPr>
            <a:t>      * Run time increases to 62 min., Available = 78 min, PR = 66%</a:t>
          </a:r>
        </a:p>
        <a:p>
          <a:r>
            <a:rPr lang="en-US" sz="1100" baseline="0">
              <a:solidFill>
                <a:schemeClr val="dk1"/>
              </a:solidFill>
              <a:effectLst/>
              <a:latin typeface="+mn-lt"/>
              <a:ea typeface="+mn-ea"/>
              <a:cs typeface="+mn-cs"/>
            </a:rPr>
            <a:t>      * 10 more minutes on the job decreases the PR by 10%</a:t>
          </a:r>
        </a:p>
        <a:p>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6.  </a:t>
          </a:r>
          <a:r>
            <a:rPr lang="en-US" sz="1100" b="1" baseline="0">
              <a:solidFill>
                <a:schemeClr val="dk1"/>
              </a:solidFill>
              <a:effectLst/>
              <a:latin typeface="+mn-lt"/>
              <a:ea typeface="+mn-ea"/>
              <a:cs typeface="+mn-cs"/>
            </a:rPr>
            <a:t>Increase Speed to 6,000</a:t>
          </a:r>
          <a:endParaRPr lang="en-US">
            <a:effectLst/>
          </a:endParaRPr>
        </a:p>
        <a:p>
          <a:r>
            <a:rPr lang="en-US" sz="1100" b="0" baseline="0">
              <a:solidFill>
                <a:schemeClr val="dk1"/>
              </a:solidFill>
              <a:effectLst/>
              <a:latin typeface="+mn-lt"/>
              <a:ea typeface="+mn-ea"/>
              <a:cs typeface="+mn-cs"/>
            </a:rPr>
            <a:t>      * Note PR increases to 110%</a:t>
          </a:r>
          <a:endParaRPr lang="en-US">
            <a:effectLst/>
          </a:endParaRPr>
        </a:p>
        <a:p>
          <a:r>
            <a:rPr lang="en-US" sz="1100" baseline="0">
              <a:solidFill>
                <a:schemeClr val="dk1"/>
              </a:solidFill>
              <a:effectLst/>
              <a:latin typeface="+mn-lt"/>
              <a:ea typeface="+mn-ea"/>
              <a:cs typeface="+mn-cs"/>
            </a:rPr>
            <a:t>      * This means Actual Good Qty is greater than Planned Good Qty. If this actually happened it would indicate either Actual    	Good Quantity or the values used to calculate Planned Good Quantity (Avalible time and Design Speed) are 	inaccurate. In this case speed is greater than design speed which is impossible.</a:t>
          </a:r>
          <a:endParaRPr lang="en-US">
            <a:effectLst/>
          </a:endParaRPr>
        </a:p>
        <a:p>
          <a:r>
            <a:rPr lang="en-US" sz="1100" b="0" baseline="0">
              <a:solidFill>
                <a:schemeClr val="dk1"/>
              </a:solidFill>
              <a:effectLst/>
              <a:latin typeface="+mn-lt"/>
              <a:ea typeface="+mn-ea"/>
              <a:cs typeface="+mn-cs"/>
            </a:rPr>
            <a:t>     * Increasing Good Qty Actual decreases Flex Score because Actual Run Time increases when more quantity is produced.</a:t>
          </a:r>
          <a:endParaRPr lang="en-US">
            <a:effectLst/>
          </a:endParaRPr>
        </a:p>
        <a:p>
          <a:endParaRPr lang="en-US" sz="1100" baseline="0">
            <a:solidFill>
              <a:schemeClr val="dk1"/>
            </a:solidFill>
            <a:effectLst/>
            <a:latin typeface="+mn-lt"/>
            <a:ea typeface="+mn-ea"/>
            <a:cs typeface="+mn-cs"/>
          </a:endParaRP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7.  </a:t>
          </a:r>
          <a:r>
            <a:rPr lang="en-US" sz="1100" b="1" baseline="0">
              <a:solidFill>
                <a:schemeClr val="dk1"/>
              </a:solidFill>
              <a:effectLst/>
              <a:latin typeface="+mn-lt"/>
              <a:ea typeface="+mn-ea"/>
              <a:cs typeface="+mn-cs"/>
            </a:rPr>
            <a:t>Increase Waste to 500and return Speed to 3,000</a:t>
          </a:r>
        </a:p>
        <a:p>
          <a:r>
            <a:rPr lang="en-US" sz="1100" b="1" baseline="0">
              <a:solidFill>
                <a:schemeClr val="dk1"/>
              </a:solidFill>
              <a:effectLst/>
              <a:latin typeface="+mn-lt"/>
              <a:ea typeface="+mn-ea"/>
              <a:cs typeface="+mn-cs"/>
            </a:rPr>
            <a:t>     * </a:t>
          </a:r>
          <a:r>
            <a:rPr lang="en-US" sz="1100" b="0" baseline="0">
              <a:solidFill>
                <a:schemeClr val="dk1"/>
              </a:solidFill>
              <a:effectLst/>
              <a:latin typeface="+mn-lt"/>
              <a:ea typeface="+mn-ea"/>
              <a:cs typeface="+mn-cs"/>
            </a:rPr>
            <a:t>Run time increases, Available time increases</a:t>
          </a:r>
        </a:p>
        <a:p>
          <a:r>
            <a:rPr lang="en-US" sz="1100" b="0" baseline="0">
              <a:solidFill>
                <a:schemeClr val="dk1"/>
              </a:solidFill>
              <a:effectLst/>
              <a:latin typeface="+mn-lt"/>
              <a:ea typeface="+mn-ea"/>
              <a:cs typeface="+mn-cs"/>
            </a:rPr>
            <a:t>     * Decrease in PR  = 59%</a:t>
          </a:r>
        </a:p>
        <a:p>
          <a:endParaRPr lang="en-US" sz="400">
            <a:effectLst/>
          </a:endParaRPr>
        </a:p>
        <a:p>
          <a:endParaRPr lang="en-US" sz="4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a:t>
          </a:r>
          <a:r>
            <a:rPr lang="en-US" sz="1100" b="1" baseline="0">
              <a:solidFill>
                <a:schemeClr val="dk1"/>
              </a:solidFill>
              <a:effectLst/>
              <a:latin typeface="+mn-lt"/>
              <a:ea typeface="+mn-ea"/>
              <a:cs typeface="+mn-cs"/>
            </a:rPr>
            <a:t>NONE</a:t>
          </a:r>
          <a:r>
            <a:rPr lang="en-US" sz="1100" baseline="0">
              <a:solidFill>
                <a:schemeClr val="dk1"/>
              </a:solidFill>
              <a:effectLst/>
              <a:latin typeface="+mn-lt"/>
              <a:ea typeface="+mn-ea"/>
              <a:cs typeface="+mn-cs"/>
            </a:rPr>
            <a:t> of these changes had any impact on </a:t>
          </a:r>
          <a:r>
            <a:rPr lang="en-US" sz="1100" b="1" baseline="0">
              <a:solidFill>
                <a:schemeClr val="dk1"/>
              </a:solidFill>
              <a:effectLst/>
              <a:latin typeface="+mn-lt"/>
              <a:ea typeface="+mn-ea"/>
              <a:cs typeface="+mn-cs"/>
            </a:rPr>
            <a:t>OEE</a:t>
          </a:r>
          <a:r>
            <a:rPr lang="en-US" sz="110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OEE</a:t>
          </a:r>
          <a:r>
            <a:rPr lang="en-US" sz="1100" baseline="0">
              <a:solidFill>
                <a:schemeClr val="dk1"/>
              </a:solidFill>
              <a:effectLst/>
              <a:latin typeface="+mn-lt"/>
              <a:ea typeface="+mn-ea"/>
              <a:cs typeface="+mn-cs"/>
            </a:rPr>
            <a:t> is NOT sensitive to actual uptime, waste or speed.  OEE has been 18% throughout these experiments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Anytime we affected the Available time on the job the </a:t>
          </a:r>
          <a:r>
            <a:rPr lang="en-US" sz="1100" b="1" baseline="0">
              <a:solidFill>
                <a:schemeClr val="dk1"/>
              </a:solidFill>
              <a:effectLst/>
              <a:latin typeface="+mn-lt"/>
              <a:ea typeface="+mn-ea"/>
              <a:cs typeface="+mn-cs"/>
            </a:rPr>
            <a:t>Flex Score </a:t>
          </a:r>
          <a:r>
            <a:rPr lang="en-US" sz="1100" baseline="0">
              <a:solidFill>
                <a:schemeClr val="dk1"/>
              </a:solidFill>
              <a:effectLst/>
              <a:latin typeface="+mn-lt"/>
              <a:ea typeface="+mn-ea"/>
              <a:cs typeface="+mn-cs"/>
            </a:rPr>
            <a:t>was affected as well. To improve this score you must complete the job quicker than the planned time.</a:t>
          </a:r>
        </a:p>
        <a:p>
          <a:endParaRPr lang="en-US" sz="105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8.  </a:t>
          </a:r>
          <a:r>
            <a:rPr lang="en-US" sz="1100" b="1" baseline="0">
              <a:solidFill>
                <a:schemeClr val="dk1"/>
              </a:solidFill>
              <a:effectLst/>
              <a:latin typeface="+mn-lt"/>
              <a:ea typeface="+mn-ea"/>
              <a:cs typeface="+mn-cs"/>
            </a:rPr>
            <a:t>Increase Good Qty to 3,500</a:t>
          </a:r>
          <a:endParaRPr lang="en-US" sz="1050">
            <a:effectLst/>
          </a:endParaRPr>
        </a:p>
        <a:p>
          <a:r>
            <a:rPr lang="en-US" sz="1100" b="1" baseline="0">
              <a:solidFill>
                <a:schemeClr val="dk1"/>
              </a:solidFill>
              <a:effectLst/>
              <a:latin typeface="+mn-lt"/>
              <a:ea typeface="+mn-ea"/>
              <a:cs typeface="+mn-cs"/>
            </a:rPr>
            <a:t>     * </a:t>
          </a:r>
          <a:r>
            <a:rPr lang="en-US" sz="1100" b="0" baseline="0">
              <a:solidFill>
                <a:schemeClr val="dk1"/>
              </a:solidFill>
              <a:effectLst/>
              <a:latin typeface="+mn-lt"/>
              <a:ea typeface="+mn-ea"/>
              <a:cs typeface="+mn-cs"/>
            </a:rPr>
            <a:t>Run time increases = 80 min , Available time increases = 96 min, PR = 61 %</a:t>
          </a:r>
          <a:endParaRPr lang="en-US" sz="1050">
            <a:effectLst/>
          </a:endParaRPr>
        </a:p>
        <a:p>
          <a:r>
            <a:rPr lang="en-US" sz="1100" b="0" baseline="0">
              <a:solidFill>
                <a:schemeClr val="dk1"/>
              </a:solidFill>
              <a:effectLst/>
              <a:latin typeface="+mn-lt"/>
              <a:ea typeface="+mn-ea"/>
              <a:cs typeface="+mn-cs"/>
            </a:rPr>
            <a:t>     * This time there is an Increase in PR  by 2%</a:t>
          </a:r>
        </a:p>
        <a:p>
          <a:endParaRPr lang="en-US" sz="1100" b="0" baseline="0">
            <a:solidFill>
              <a:schemeClr val="dk1"/>
            </a:solidFill>
            <a:effectLst/>
            <a:latin typeface="+mn-lt"/>
            <a:ea typeface="+mn-ea"/>
            <a:cs typeface="+mn-cs"/>
          </a:endParaRPr>
        </a:p>
        <a:p>
          <a:r>
            <a:rPr lang="en-US" sz="1050" baseline="0">
              <a:solidFill>
                <a:schemeClr val="dk1"/>
              </a:solidFill>
              <a:effectLst/>
              <a:latin typeface="+mn-lt"/>
              <a:ea typeface="+mn-ea"/>
              <a:cs typeface="+mn-cs"/>
            </a:rPr>
            <a:t>Note: PR and OEE are both driven by the amount of good quantity produced.</a:t>
          </a:r>
        </a:p>
        <a:p>
          <a:r>
            <a:rPr lang="en-US" sz="1050" baseline="0">
              <a:solidFill>
                <a:schemeClr val="dk1"/>
              </a:solidFill>
              <a:effectLst/>
              <a:latin typeface="+mn-lt"/>
              <a:ea typeface="+mn-ea"/>
              <a:cs typeface="+mn-cs"/>
            </a:rPr>
            <a:t>            PR and OEE differ when jobs are targeted to run slower than the MAX equipment design speed.</a:t>
          </a:r>
        </a:p>
      </xdr:txBody>
    </xdr:sp>
    <xdr:clientData/>
  </xdr:twoCellAnchor>
  <xdr:twoCellAnchor>
    <xdr:from>
      <xdr:col>13</xdr:col>
      <xdr:colOff>116417</xdr:colOff>
      <xdr:row>40</xdr:row>
      <xdr:rowOff>141815</xdr:rowOff>
    </xdr:from>
    <xdr:to>
      <xdr:col>23</xdr:col>
      <xdr:colOff>447674</xdr:colOff>
      <xdr:row>62</xdr:row>
      <xdr:rowOff>95249</xdr:rowOff>
    </xdr:to>
    <xdr:sp macro="" textlink="">
      <xdr:nvSpPr>
        <xdr:cNvPr id="6" name="TextBox 5">
          <a:extLst>
            <a:ext uri="{FF2B5EF4-FFF2-40B4-BE49-F238E27FC236}">
              <a16:creationId xmlns:a16="http://schemas.microsoft.com/office/drawing/2014/main" id="{D13FC25E-D092-4715-BABE-4452C8070C23}"/>
            </a:ext>
          </a:extLst>
        </xdr:cNvPr>
        <xdr:cNvSpPr txBox="1"/>
      </xdr:nvSpPr>
      <xdr:spPr>
        <a:xfrm>
          <a:off x="7789334" y="7666565"/>
          <a:ext cx="7337423" cy="39116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baseline="0">
              <a:solidFill>
                <a:schemeClr val="dk1"/>
              </a:solidFill>
              <a:effectLst/>
              <a:latin typeface="+mn-lt"/>
              <a:ea typeface="+mn-ea"/>
              <a:cs typeface="+mn-cs"/>
            </a:rPr>
            <a:t>OEE Experiment:</a:t>
          </a:r>
          <a:endParaRPr lang="en-US" sz="1600" b="1">
            <a:effectLst/>
          </a:endParaRPr>
        </a:p>
        <a:p>
          <a:r>
            <a:rPr lang="en-US" sz="1100" baseline="0">
              <a:solidFill>
                <a:schemeClr val="dk1"/>
              </a:solidFill>
              <a:effectLst/>
              <a:latin typeface="+mn-lt"/>
              <a:ea typeface="+mn-ea"/>
              <a:cs typeface="+mn-cs"/>
            </a:rPr>
            <a:t>1.  Reset</a:t>
          </a:r>
          <a:endParaRPr lang="en-US">
            <a:effectLst/>
          </a:endParaRPr>
        </a:p>
        <a:p>
          <a:r>
            <a:rPr lang="en-US" sz="1100" b="0" baseline="0">
              <a:solidFill>
                <a:schemeClr val="dk1"/>
              </a:solidFill>
              <a:effectLst/>
              <a:latin typeface="+mn-lt"/>
              <a:ea typeface="+mn-ea"/>
              <a:cs typeface="+mn-cs"/>
            </a:rPr>
            <a:t>      * </a:t>
          </a:r>
          <a:r>
            <a:rPr lang="en-US" sz="1100" b="1" baseline="0">
              <a:solidFill>
                <a:schemeClr val="dk1"/>
              </a:solidFill>
              <a:effectLst/>
              <a:latin typeface="+mn-lt"/>
              <a:ea typeface="+mn-ea"/>
              <a:cs typeface="+mn-cs"/>
            </a:rPr>
            <a:t>Actual Good (cell N7) to the  value 18,750</a:t>
          </a:r>
        </a:p>
        <a:p>
          <a:r>
            <a:rPr lang="en-US" sz="1100" baseline="0">
              <a:solidFill>
                <a:schemeClr val="dk1"/>
              </a:solidFill>
              <a:effectLst/>
              <a:latin typeface="+mn-lt"/>
              <a:ea typeface="+mn-ea"/>
              <a:cs typeface="+mn-cs"/>
            </a:rPr>
            <a:t>      * OEE will be 100%</a:t>
          </a:r>
          <a:endParaRPr lang="en-US" sz="400">
            <a:effectLst/>
          </a:endParaRPr>
        </a:p>
        <a:p>
          <a:r>
            <a:rPr lang="en-US" sz="1100" baseline="0">
              <a:solidFill>
                <a:schemeClr val="dk1"/>
              </a:solidFill>
              <a:effectLst/>
              <a:latin typeface="+mn-lt"/>
              <a:ea typeface="+mn-ea"/>
              <a:cs typeface="+mn-cs"/>
            </a:rPr>
            <a:t>2.  </a:t>
          </a:r>
          <a:r>
            <a:rPr lang="en-US" sz="1100" b="1" baseline="0">
              <a:solidFill>
                <a:schemeClr val="dk1"/>
              </a:solidFill>
              <a:effectLst/>
              <a:latin typeface="+mn-lt"/>
              <a:ea typeface="+mn-ea"/>
              <a:cs typeface="+mn-cs"/>
            </a:rPr>
            <a:t>Decrease Actual Good Qty to 9,375</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      * Note OEE decreases to 50%</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      * Decreasing Good Qty Actual decreases OEE and PR because the machine is below full potential.</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      * Decreasing Good Qty Actual increases Flex Score because Actual Run Time decreases when less quantity is produced.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a:t>
          </a:r>
          <a:r>
            <a:rPr lang="en-US" sz="1100" b="1" baseline="0">
              <a:solidFill>
                <a:schemeClr val="dk1"/>
              </a:solidFill>
              <a:effectLst/>
              <a:latin typeface="+mn-lt"/>
              <a:ea typeface="+mn-ea"/>
              <a:cs typeface="+mn-cs"/>
            </a:rPr>
            <a:t>Increase Actual Good Qty to 37,500</a:t>
          </a:r>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      * Note OEE increases to 200%</a:t>
          </a:r>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      * This means Actual Good Qty is greater than Potential Good Qty. If this actually happened it would indicate either Actual    	Good Quantity or the values used to calculate Potential Good Quantity (Planned time and Design Speed) are 	inaccurate.</a:t>
          </a:r>
        </a:p>
        <a:p>
          <a:r>
            <a:rPr lang="en-US" sz="1100" b="0" baseline="0">
              <a:solidFill>
                <a:schemeClr val="dk1"/>
              </a:solidFill>
              <a:effectLst/>
              <a:latin typeface="+mn-lt"/>
              <a:ea typeface="+mn-ea"/>
              <a:cs typeface="+mn-cs"/>
            </a:rPr>
            <a:t>     * Increasing Good Qty Actual decreases Flex Score because Actual Run Time increases when more quantity is produced.</a:t>
          </a:r>
          <a:endParaRPr lang="en-US" sz="1100" baseline="0">
            <a:solidFill>
              <a:schemeClr val="dk1"/>
            </a:solidFill>
            <a:effectLst/>
            <a:latin typeface="+mn-lt"/>
            <a:ea typeface="+mn-ea"/>
            <a:cs typeface="+mn-cs"/>
          </a:endParaRPr>
        </a:p>
        <a:p>
          <a:r>
            <a:rPr lang="en-US" sz="4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4.  </a:t>
          </a:r>
          <a:r>
            <a:rPr lang="en-US" sz="1100" b="1" baseline="0">
              <a:solidFill>
                <a:schemeClr val="dk1"/>
              </a:solidFill>
              <a:effectLst/>
              <a:latin typeface="+mn-lt"/>
              <a:ea typeface="+mn-ea"/>
              <a:cs typeface="+mn-cs"/>
            </a:rPr>
            <a:t>Change Waste, Speed, D1 time, or MR time.</a:t>
          </a:r>
        </a:p>
        <a:p>
          <a:r>
            <a:rPr lang="en-US" sz="1100" baseline="0">
              <a:solidFill>
                <a:schemeClr val="dk1"/>
              </a:solidFill>
              <a:effectLst/>
              <a:latin typeface="+mn-lt"/>
              <a:ea typeface="+mn-ea"/>
              <a:cs typeface="+mn-cs"/>
            </a:rPr>
            <a:t>      * Note OEE does not change</a:t>
          </a:r>
        </a:p>
        <a:p>
          <a:r>
            <a:rPr lang="en-US" sz="1100" baseline="0">
              <a:solidFill>
                <a:schemeClr val="dk1"/>
              </a:solidFill>
              <a:effectLst/>
              <a:latin typeface="+mn-lt"/>
              <a:ea typeface="+mn-ea"/>
              <a:cs typeface="+mn-cs"/>
            </a:rPr>
            <a:t>      * The definition for OEE does not rely on any values other than Potential and Actual Good Quantity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PR and OEE are both driven by the amount of good quantity produced.</a:t>
          </a:r>
          <a:endParaRPr lang="en-US" sz="1050">
            <a:effectLst/>
          </a:endParaRPr>
        </a:p>
        <a:p>
          <a:r>
            <a:rPr lang="en-US" sz="1100" baseline="0">
              <a:solidFill>
                <a:schemeClr val="dk1"/>
              </a:solidFill>
              <a:effectLst/>
              <a:latin typeface="+mn-lt"/>
              <a:ea typeface="+mn-ea"/>
              <a:cs typeface="+mn-cs"/>
            </a:rPr>
            <a:t>            PR and OEE differ when jobs are targeted to run slower than the MAX equipment design speed.</a:t>
          </a:r>
          <a:endParaRPr lang="en-US"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5</xdr:row>
      <xdr:rowOff>180976</xdr:rowOff>
    </xdr:from>
    <xdr:to>
      <xdr:col>12</xdr:col>
      <xdr:colOff>104775</xdr:colOff>
      <xdr:row>27</xdr:row>
      <xdr:rowOff>142876</xdr:rowOff>
    </xdr:to>
    <xdr:pic>
      <xdr:nvPicPr>
        <xdr:cNvPr id="3" name="Picture 2">
          <a:extLst>
            <a:ext uri="{FF2B5EF4-FFF2-40B4-BE49-F238E27FC236}">
              <a16:creationId xmlns:a16="http://schemas.microsoft.com/office/drawing/2014/main" id="{ADC02350-8253-47EA-89DC-1B09EA0D86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773" b="12502"/>
        <a:stretch/>
      </xdr:blipFill>
      <xdr:spPr>
        <a:xfrm>
          <a:off x="142875" y="1133476"/>
          <a:ext cx="8572500" cy="4152900"/>
        </a:xfrm>
        <a:prstGeom prst="rect">
          <a:avLst/>
        </a:prstGeom>
      </xdr:spPr>
    </xdr:pic>
    <xdr:clientData/>
  </xdr:twoCellAnchor>
  <xdr:oneCellAnchor>
    <xdr:from>
      <xdr:col>9</xdr:col>
      <xdr:colOff>47624</xdr:colOff>
      <xdr:row>4</xdr:row>
      <xdr:rowOff>95251</xdr:rowOff>
    </xdr:from>
    <xdr:ext cx="5857875" cy="438150"/>
    <xdr:sp macro="" textlink="">
      <xdr:nvSpPr>
        <xdr:cNvPr id="4" name="TextBox 3">
          <a:extLst>
            <a:ext uri="{FF2B5EF4-FFF2-40B4-BE49-F238E27FC236}">
              <a16:creationId xmlns:a16="http://schemas.microsoft.com/office/drawing/2014/main" id="{5059F3F5-D026-4BF6-9441-68D84E1D47EA}"/>
            </a:ext>
          </a:extLst>
        </xdr:cNvPr>
        <xdr:cNvSpPr txBox="1"/>
      </xdr:nvSpPr>
      <xdr:spPr>
        <a:xfrm>
          <a:off x="6686549" y="857251"/>
          <a:ext cx="5857875" cy="438150"/>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lang="en-US" sz="1100" b="1"/>
            <a:t>Adjust</a:t>
          </a:r>
          <a:r>
            <a:rPr lang="en-US" sz="1100" b="1" baseline="0"/>
            <a:t> OEE Goals to affect the GoodExp or Production Pace for the equipment</a:t>
          </a:r>
        </a:p>
        <a:p>
          <a:r>
            <a:rPr lang="en-US" sz="1100" b="0" baseline="0">
              <a:effectLst/>
            </a:rPr>
            <a:t>- All of these goals can be controlled from your site's Plant Portal Configuration Tput Set Points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p>
        <a:p>
          <a:endParaRPr lang="en-US" sz="1100" baseline="0"/>
        </a:p>
        <a:p>
          <a:endParaRPr lang="en-US" sz="1100" baseline="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24"/>
  <sheetViews>
    <sheetView showGridLines="0" zoomScaleNormal="100" workbookViewId="0">
      <selection activeCell="C17" sqref="C17"/>
    </sheetView>
  </sheetViews>
  <sheetFormatPr defaultColWidth="9.08984375" defaultRowHeight="12.5" x14ac:dyDescent="0.25"/>
  <cols>
    <col min="1" max="1" width="3.36328125" style="1" customWidth="1"/>
    <col min="2" max="2" width="21.6328125" style="1" bestFit="1" customWidth="1"/>
    <col min="3" max="3" width="49.08984375" style="1" bestFit="1" customWidth="1"/>
    <col min="4" max="4" width="98.54296875" style="1" bestFit="1" customWidth="1"/>
    <col min="5" max="16384" width="9.08984375" style="1"/>
  </cols>
  <sheetData>
    <row r="4" spans="2:4" ht="56" customHeight="1" x14ac:dyDescent="0.25"/>
    <row r="5" spans="2:4" ht="15.9" customHeight="1" thickBot="1" x14ac:dyDescent="0.3">
      <c r="B5" s="87" t="s">
        <v>0</v>
      </c>
      <c r="C5" s="87" t="s">
        <v>1</v>
      </c>
      <c r="D5" s="87" t="s">
        <v>2</v>
      </c>
    </row>
    <row r="6" spans="2:4" ht="28.5" customHeight="1" x14ac:dyDescent="0.25">
      <c r="B6" s="94" t="s">
        <v>3</v>
      </c>
      <c r="C6" s="95" t="s">
        <v>4</v>
      </c>
      <c r="D6" s="96" t="s">
        <v>5</v>
      </c>
    </row>
    <row r="7" spans="2:4" ht="16.5" customHeight="1" x14ac:dyDescent="0.25">
      <c r="B7" s="88" t="s">
        <v>6</v>
      </c>
      <c r="C7" s="5" t="s">
        <v>7</v>
      </c>
      <c r="D7" s="89" t="s">
        <v>8</v>
      </c>
    </row>
    <row r="8" spans="2:4" ht="16.5" customHeight="1" x14ac:dyDescent="0.25">
      <c r="B8" s="90" t="s">
        <v>9</v>
      </c>
      <c r="C8" s="91" t="s">
        <v>10</v>
      </c>
      <c r="D8" s="92" t="s">
        <v>11</v>
      </c>
    </row>
    <row r="9" spans="2:4" ht="16.5" customHeight="1" x14ac:dyDescent="0.25">
      <c r="B9" s="117" t="s">
        <v>12</v>
      </c>
      <c r="C9" s="91" t="s">
        <v>13</v>
      </c>
      <c r="D9" s="92" t="s">
        <v>14</v>
      </c>
    </row>
    <row r="10" spans="2:4" ht="16.5" customHeight="1" x14ac:dyDescent="0.25">
      <c r="B10" s="117" t="s">
        <v>15</v>
      </c>
      <c r="C10" s="91" t="s">
        <v>16</v>
      </c>
      <c r="D10" s="92" t="s">
        <v>17</v>
      </c>
    </row>
    <row r="11" spans="2:4" ht="16.5" customHeight="1" x14ac:dyDescent="0.25">
      <c r="B11" s="117" t="s">
        <v>18</v>
      </c>
      <c r="C11" s="91" t="s">
        <v>19</v>
      </c>
      <c r="D11" s="92" t="s">
        <v>20</v>
      </c>
    </row>
    <row r="12" spans="2:4" ht="16.5" customHeight="1" x14ac:dyDescent="0.25">
      <c r="B12" s="90" t="s">
        <v>21</v>
      </c>
      <c r="C12" s="91" t="s">
        <v>22</v>
      </c>
      <c r="D12" s="92" t="s">
        <v>23</v>
      </c>
    </row>
    <row r="13" spans="2:4" ht="16.5" customHeight="1" x14ac:dyDescent="0.25">
      <c r="B13" s="117" t="s">
        <v>24</v>
      </c>
      <c r="C13" s="91" t="s">
        <v>25</v>
      </c>
      <c r="D13" s="92" t="s">
        <v>26</v>
      </c>
    </row>
    <row r="14" spans="2:4" ht="16.5" customHeight="1" x14ac:dyDescent="0.25">
      <c r="B14" s="117" t="s">
        <v>27</v>
      </c>
      <c r="C14" s="91" t="s">
        <v>28</v>
      </c>
      <c r="D14" s="92" t="s">
        <v>29</v>
      </c>
    </row>
    <row r="15" spans="2:4" ht="16.5" customHeight="1" x14ac:dyDescent="0.25">
      <c r="B15" s="118" t="s">
        <v>30</v>
      </c>
      <c r="C15" s="91" t="s">
        <v>31</v>
      </c>
      <c r="D15" s="92" t="s">
        <v>32</v>
      </c>
    </row>
    <row r="16" spans="2:4" ht="28.5" customHeight="1" x14ac:dyDescent="0.25">
      <c r="B16" s="94" t="s">
        <v>33</v>
      </c>
      <c r="C16" s="95" t="s">
        <v>34</v>
      </c>
      <c r="D16" s="96" t="s">
        <v>35</v>
      </c>
    </row>
    <row r="17" spans="2:4" ht="16.5" customHeight="1" x14ac:dyDescent="0.25">
      <c r="B17" s="88" t="s">
        <v>36</v>
      </c>
      <c r="C17" s="5" t="s">
        <v>37</v>
      </c>
      <c r="D17" s="89" t="s">
        <v>38</v>
      </c>
    </row>
    <row r="18" spans="2:4" ht="16.5" customHeight="1" x14ac:dyDescent="0.25">
      <c r="B18" s="90" t="s">
        <v>39</v>
      </c>
      <c r="C18" s="93" t="s">
        <v>40</v>
      </c>
      <c r="D18" s="92" t="s">
        <v>41</v>
      </c>
    </row>
    <row r="19" spans="2:4" ht="16.5" customHeight="1" x14ac:dyDescent="0.25">
      <c r="B19" s="94" t="s">
        <v>42</v>
      </c>
      <c r="C19" s="93" t="s">
        <v>43</v>
      </c>
      <c r="D19" s="92" t="s">
        <v>44</v>
      </c>
    </row>
    <row r="20" spans="2:4" ht="16.5" customHeight="1" x14ac:dyDescent="0.25">
      <c r="B20" s="88" t="s">
        <v>6</v>
      </c>
      <c r="C20" s="5" t="s">
        <v>7</v>
      </c>
      <c r="D20" s="89" t="s">
        <v>8</v>
      </c>
    </row>
    <row r="21" spans="2:4" ht="16.5" customHeight="1" x14ac:dyDescent="0.25">
      <c r="B21" s="90" t="s">
        <v>39</v>
      </c>
      <c r="C21" s="93" t="s">
        <v>45</v>
      </c>
      <c r="D21" s="92" t="s">
        <v>41</v>
      </c>
    </row>
    <row r="22" spans="2:4" ht="15.75" customHeight="1" x14ac:dyDescent="0.25">
      <c r="B22" s="94" t="s">
        <v>46</v>
      </c>
      <c r="C22" s="95" t="s">
        <v>47</v>
      </c>
      <c r="D22" s="96" t="s">
        <v>48</v>
      </c>
    </row>
    <row r="23" spans="2:4" x14ac:dyDescent="0.25">
      <c r="B23" s="88" t="s">
        <v>6</v>
      </c>
      <c r="C23" s="5" t="s">
        <v>7</v>
      </c>
      <c r="D23" s="89" t="s">
        <v>8</v>
      </c>
    </row>
    <row r="24" spans="2:4" x14ac:dyDescent="0.25">
      <c r="B24" s="90" t="s">
        <v>49</v>
      </c>
      <c r="C24" s="91" t="s">
        <v>50</v>
      </c>
      <c r="D24" s="92" t="s">
        <v>51</v>
      </c>
    </row>
  </sheetData>
  <pageMargins left="0.25" right="0.25" top="0.75" bottom="0.75" header="0.3" footer="0.3"/>
  <pageSetup scale="77" orientation="landscape" r:id="rId1"/>
  <headerFooter>
    <oddHeader>&amp;L&amp;G&amp;C
&amp;A&amp;R
&amp;P of &amp;N</oddHeader>
    <oddFooter>&amp;L&amp;F&amp;R&amp;D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15"/>
  <sheetViews>
    <sheetView tabSelected="1" topLeftCell="F1" zoomScale="70" zoomScaleNormal="70" workbookViewId="0">
      <selection activeCell="N8" sqref="N8"/>
    </sheetView>
  </sheetViews>
  <sheetFormatPr defaultRowHeight="14.5" x14ac:dyDescent="0.35"/>
  <cols>
    <col min="1" max="1" width="1.54296875" style="2" customWidth="1"/>
    <col min="2" max="2" width="10.453125" style="2" customWidth="1"/>
    <col min="3" max="3" width="12.54296875" style="2" customWidth="1"/>
    <col min="4" max="4" width="8.36328125" style="2" customWidth="1"/>
    <col min="5" max="5" width="8.08984375" style="2" customWidth="1"/>
    <col min="6" max="6" width="9.453125" style="2" customWidth="1"/>
    <col min="7" max="7" width="10" style="2" customWidth="1"/>
    <col min="8" max="8" width="9.6328125" style="2" bestFit="1" customWidth="1"/>
    <col min="9" max="9" width="9.54296875" style="2" bestFit="1" customWidth="1"/>
    <col min="10" max="10" width="9.08984375" style="2" customWidth="1"/>
    <col min="11" max="11" width="9.90625" style="2" customWidth="1"/>
    <col min="12" max="12" width="10" style="2" customWidth="1"/>
    <col min="13" max="13" width="1.36328125" style="2" customWidth="1"/>
    <col min="14" max="14" width="14.36328125" style="2" customWidth="1"/>
    <col min="15" max="15" width="13.36328125" style="2" bestFit="1" customWidth="1"/>
    <col min="16" max="16" width="10.54296875" style="2" bestFit="1" customWidth="1"/>
    <col min="17" max="17" width="12.90625" style="2" bestFit="1" customWidth="1"/>
    <col min="18" max="18" width="9.453125" style="2" bestFit="1" customWidth="1"/>
    <col min="19" max="19" width="8.36328125" style="2" bestFit="1" customWidth="1"/>
    <col min="20" max="20" width="8.6328125" style="2" bestFit="1" customWidth="1"/>
    <col min="21" max="21" width="9" style="2" bestFit="1" customWidth="1"/>
    <col min="22" max="22" width="9.36328125" style="2" customWidth="1"/>
    <col min="23" max="23" width="8.08984375" style="2" bestFit="1" customWidth="1"/>
    <col min="24" max="24" width="11.90625" style="2" customWidth="1"/>
    <col min="25" max="25" width="14.54296875" style="2" bestFit="1" customWidth="1"/>
    <col min="26" max="26" width="11.90625" style="2" customWidth="1"/>
    <col min="27" max="27" width="7.08984375" style="2" customWidth="1"/>
    <col min="28" max="28" width="8.08984375" style="2" customWidth="1"/>
    <col min="29" max="29" width="9.36328125" style="2" customWidth="1"/>
    <col min="30" max="30" width="11.08984375" style="2" bestFit="1" customWidth="1"/>
    <col min="31" max="31" width="9.6328125" style="2" customWidth="1"/>
    <col min="32" max="32" width="7.453125" style="2" bestFit="1" customWidth="1"/>
    <col min="33" max="33" width="9.36328125" style="2" customWidth="1"/>
    <col min="34" max="252" width="9.08984375" style="2"/>
    <col min="253" max="253" width="1.54296875" style="2" customWidth="1"/>
    <col min="254" max="254" width="10.453125" style="2" customWidth="1"/>
    <col min="255" max="255" width="4.36328125" style="2" customWidth="1"/>
    <col min="256" max="256" width="0.90625" style="2" customWidth="1"/>
    <col min="257" max="257" width="8" style="2" bestFit="1" customWidth="1"/>
    <col min="258" max="258" width="0.90625" style="2" customWidth="1"/>
    <col min="259" max="259" width="6.6328125" style="2" bestFit="1" customWidth="1"/>
    <col min="260" max="260" width="1" style="2" customWidth="1"/>
    <col min="261" max="261" width="9.90625" style="2" bestFit="1" customWidth="1"/>
    <col min="262" max="262" width="7.6328125" style="2" bestFit="1" customWidth="1"/>
    <col min="263" max="263" width="3.08984375" style="2" customWidth="1"/>
    <col min="264" max="264" width="8.6328125" style="2" customWidth="1"/>
    <col min="265" max="265" width="1" style="2" customWidth="1"/>
    <col min="266" max="266" width="7.08984375" style="2" customWidth="1"/>
    <col min="267" max="267" width="5.54296875" style="2" customWidth="1"/>
    <col min="268" max="268" width="6.08984375" style="2" bestFit="1" customWidth="1"/>
    <col min="269" max="269" width="1.36328125" style="2" customWidth="1"/>
    <col min="270" max="270" width="8" style="2" bestFit="1" customWidth="1"/>
    <col min="271" max="271" width="7" style="2" customWidth="1"/>
    <col min="272" max="272" width="8" style="2" bestFit="1" customWidth="1"/>
    <col min="273" max="273" width="7.6328125" style="2" bestFit="1" customWidth="1"/>
    <col min="274" max="274" width="8.36328125" style="2" customWidth="1"/>
    <col min="275" max="275" width="7.6328125" style="2" customWidth="1"/>
    <col min="276" max="276" width="7.54296875" style="2" customWidth="1"/>
    <col min="277" max="277" width="8.453125" style="2" bestFit="1" customWidth="1"/>
    <col min="278" max="278" width="6.90625" style="2" customWidth="1"/>
    <col min="279" max="279" width="6.54296875" style="2" customWidth="1"/>
    <col min="280" max="280" width="5.90625" style="2" customWidth="1"/>
    <col min="281" max="281" width="0.6328125" style="2" customWidth="1"/>
    <col min="282" max="282" width="6.6328125" style="2" bestFit="1" customWidth="1"/>
    <col min="283" max="283" width="5.453125" style="2" customWidth="1"/>
    <col min="284" max="284" width="5.6328125" style="2" bestFit="1" customWidth="1"/>
    <col min="285" max="285" width="4.6328125" style="2" customWidth="1"/>
    <col min="286" max="286" width="7.6328125" style="2" bestFit="1" customWidth="1"/>
    <col min="287" max="289" width="4.6328125" style="2" customWidth="1"/>
    <col min="290" max="508" width="9.08984375" style="2"/>
    <col min="509" max="509" width="1.54296875" style="2" customWidth="1"/>
    <col min="510" max="510" width="10.453125" style="2" customWidth="1"/>
    <col min="511" max="511" width="4.36328125" style="2" customWidth="1"/>
    <col min="512" max="512" width="0.90625" style="2" customWidth="1"/>
    <col min="513" max="513" width="8" style="2" bestFit="1" customWidth="1"/>
    <col min="514" max="514" width="0.90625" style="2" customWidth="1"/>
    <col min="515" max="515" width="6.6328125" style="2" bestFit="1" customWidth="1"/>
    <col min="516" max="516" width="1" style="2" customWidth="1"/>
    <col min="517" max="517" width="9.90625" style="2" bestFit="1" customWidth="1"/>
    <col min="518" max="518" width="7.6328125" style="2" bestFit="1" customWidth="1"/>
    <col min="519" max="519" width="3.08984375" style="2" customWidth="1"/>
    <col min="520" max="520" width="8.6328125" style="2" customWidth="1"/>
    <col min="521" max="521" width="1" style="2" customWidth="1"/>
    <col min="522" max="522" width="7.08984375" style="2" customWidth="1"/>
    <col min="523" max="523" width="5.54296875" style="2" customWidth="1"/>
    <col min="524" max="524" width="6.08984375" style="2" bestFit="1" customWidth="1"/>
    <col min="525" max="525" width="1.36328125" style="2" customWidth="1"/>
    <col min="526" max="526" width="8" style="2" bestFit="1" customWidth="1"/>
    <col min="527" max="527" width="7" style="2" customWidth="1"/>
    <col min="528" max="528" width="8" style="2" bestFit="1" customWidth="1"/>
    <col min="529" max="529" width="7.6328125" style="2" bestFit="1" customWidth="1"/>
    <col min="530" max="530" width="8.36328125" style="2" customWidth="1"/>
    <col min="531" max="531" width="7.6328125" style="2" customWidth="1"/>
    <col min="532" max="532" width="7.54296875" style="2" customWidth="1"/>
    <col min="533" max="533" width="8.453125" style="2" bestFit="1" customWidth="1"/>
    <col min="534" max="534" width="6.90625" style="2" customWidth="1"/>
    <col min="535" max="535" width="6.54296875" style="2" customWidth="1"/>
    <col min="536" max="536" width="5.90625" style="2" customWidth="1"/>
    <col min="537" max="537" width="0.6328125" style="2" customWidth="1"/>
    <col min="538" max="538" width="6.6328125" style="2" bestFit="1" customWidth="1"/>
    <col min="539" max="539" width="5.453125" style="2" customWidth="1"/>
    <col min="540" max="540" width="5.6328125" style="2" bestFit="1" customWidth="1"/>
    <col min="541" max="541" width="4.6328125" style="2" customWidth="1"/>
    <col min="542" max="542" width="7.6328125" style="2" bestFit="1" customWidth="1"/>
    <col min="543" max="545" width="4.6328125" style="2" customWidth="1"/>
    <col min="546" max="764" width="9.08984375" style="2"/>
    <col min="765" max="765" width="1.54296875" style="2" customWidth="1"/>
    <col min="766" max="766" width="10.453125" style="2" customWidth="1"/>
    <col min="767" max="767" width="4.36328125" style="2" customWidth="1"/>
    <col min="768" max="768" width="0.90625" style="2" customWidth="1"/>
    <col min="769" max="769" width="8" style="2" bestFit="1" customWidth="1"/>
    <col min="770" max="770" width="0.90625" style="2" customWidth="1"/>
    <col min="771" max="771" width="6.6328125" style="2" bestFit="1" customWidth="1"/>
    <col min="772" max="772" width="1" style="2" customWidth="1"/>
    <col min="773" max="773" width="9.90625" style="2" bestFit="1" customWidth="1"/>
    <col min="774" max="774" width="7.6328125" style="2" bestFit="1" customWidth="1"/>
    <col min="775" max="775" width="3.08984375" style="2" customWidth="1"/>
    <col min="776" max="776" width="8.6328125" style="2" customWidth="1"/>
    <col min="777" max="777" width="1" style="2" customWidth="1"/>
    <col min="778" max="778" width="7.08984375" style="2" customWidth="1"/>
    <col min="779" max="779" width="5.54296875" style="2" customWidth="1"/>
    <col min="780" max="780" width="6.08984375" style="2" bestFit="1" customWidth="1"/>
    <col min="781" max="781" width="1.36328125" style="2" customWidth="1"/>
    <col min="782" max="782" width="8" style="2" bestFit="1" customWidth="1"/>
    <col min="783" max="783" width="7" style="2" customWidth="1"/>
    <col min="784" max="784" width="8" style="2" bestFit="1" customWidth="1"/>
    <col min="785" max="785" width="7.6328125" style="2" bestFit="1" customWidth="1"/>
    <col min="786" max="786" width="8.36328125" style="2" customWidth="1"/>
    <col min="787" max="787" width="7.6328125" style="2" customWidth="1"/>
    <col min="788" max="788" width="7.54296875" style="2" customWidth="1"/>
    <col min="789" max="789" width="8.453125" style="2" bestFit="1" customWidth="1"/>
    <col min="790" max="790" width="6.90625" style="2" customWidth="1"/>
    <col min="791" max="791" width="6.54296875" style="2" customWidth="1"/>
    <col min="792" max="792" width="5.90625" style="2" customWidth="1"/>
    <col min="793" max="793" width="0.6328125" style="2" customWidth="1"/>
    <col min="794" max="794" width="6.6328125" style="2" bestFit="1" customWidth="1"/>
    <col min="795" max="795" width="5.453125" style="2" customWidth="1"/>
    <col min="796" max="796" width="5.6328125" style="2" bestFit="1" customWidth="1"/>
    <col min="797" max="797" width="4.6328125" style="2" customWidth="1"/>
    <col min="798" max="798" width="7.6328125" style="2" bestFit="1" customWidth="1"/>
    <col min="799" max="801" width="4.6328125" style="2" customWidth="1"/>
    <col min="802" max="1020" width="9.08984375" style="2"/>
    <col min="1021" max="1021" width="1.54296875" style="2" customWidth="1"/>
    <col min="1022" max="1022" width="10.453125" style="2" customWidth="1"/>
    <col min="1023" max="1023" width="4.36328125" style="2" customWidth="1"/>
    <col min="1024" max="1024" width="0.90625" style="2" customWidth="1"/>
    <col min="1025" max="1025" width="8" style="2" bestFit="1" customWidth="1"/>
    <col min="1026" max="1026" width="0.90625" style="2" customWidth="1"/>
    <col min="1027" max="1027" width="6.6328125" style="2" bestFit="1" customWidth="1"/>
    <col min="1028" max="1028" width="1" style="2" customWidth="1"/>
    <col min="1029" max="1029" width="9.90625" style="2" bestFit="1" customWidth="1"/>
    <col min="1030" max="1030" width="7.6328125" style="2" bestFit="1" customWidth="1"/>
    <col min="1031" max="1031" width="3.08984375" style="2" customWidth="1"/>
    <col min="1032" max="1032" width="8.6328125" style="2" customWidth="1"/>
    <col min="1033" max="1033" width="1" style="2" customWidth="1"/>
    <col min="1034" max="1034" width="7.08984375" style="2" customWidth="1"/>
    <col min="1035" max="1035" width="5.54296875" style="2" customWidth="1"/>
    <col min="1036" max="1036" width="6.08984375" style="2" bestFit="1" customWidth="1"/>
    <col min="1037" max="1037" width="1.36328125" style="2" customWidth="1"/>
    <col min="1038" max="1038" width="8" style="2" bestFit="1" customWidth="1"/>
    <col min="1039" max="1039" width="7" style="2" customWidth="1"/>
    <col min="1040" max="1040" width="8" style="2" bestFit="1" customWidth="1"/>
    <col min="1041" max="1041" width="7.6328125" style="2" bestFit="1" customWidth="1"/>
    <col min="1042" max="1042" width="8.36328125" style="2" customWidth="1"/>
    <col min="1043" max="1043" width="7.6328125" style="2" customWidth="1"/>
    <col min="1044" max="1044" width="7.54296875" style="2" customWidth="1"/>
    <col min="1045" max="1045" width="8.453125" style="2" bestFit="1" customWidth="1"/>
    <col min="1046" max="1046" width="6.90625" style="2" customWidth="1"/>
    <col min="1047" max="1047" width="6.54296875" style="2" customWidth="1"/>
    <col min="1048" max="1048" width="5.90625" style="2" customWidth="1"/>
    <col min="1049" max="1049" width="0.6328125" style="2" customWidth="1"/>
    <col min="1050" max="1050" width="6.6328125" style="2" bestFit="1" customWidth="1"/>
    <col min="1051" max="1051" width="5.453125" style="2" customWidth="1"/>
    <col min="1052" max="1052" width="5.6328125" style="2" bestFit="1" customWidth="1"/>
    <col min="1053" max="1053" width="4.6328125" style="2" customWidth="1"/>
    <col min="1054" max="1054" width="7.6328125" style="2" bestFit="1" customWidth="1"/>
    <col min="1055" max="1057" width="4.6328125" style="2" customWidth="1"/>
    <col min="1058" max="1276" width="9.08984375" style="2"/>
    <col min="1277" max="1277" width="1.54296875" style="2" customWidth="1"/>
    <col min="1278" max="1278" width="10.453125" style="2" customWidth="1"/>
    <col min="1279" max="1279" width="4.36328125" style="2" customWidth="1"/>
    <col min="1280" max="1280" width="0.90625" style="2" customWidth="1"/>
    <col min="1281" max="1281" width="8" style="2" bestFit="1" customWidth="1"/>
    <col min="1282" max="1282" width="0.90625" style="2" customWidth="1"/>
    <col min="1283" max="1283" width="6.6328125" style="2" bestFit="1" customWidth="1"/>
    <col min="1284" max="1284" width="1" style="2" customWidth="1"/>
    <col min="1285" max="1285" width="9.90625" style="2" bestFit="1" customWidth="1"/>
    <col min="1286" max="1286" width="7.6328125" style="2" bestFit="1" customWidth="1"/>
    <col min="1287" max="1287" width="3.08984375" style="2" customWidth="1"/>
    <col min="1288" max="1288" width="8.6328125" style="2" customWidth="1"/>
    <col min="1289" max="1289" width="1" style="2" customWidth="1"/>
    <col min="1290" max="1290" width="7.08984375" style="2" customWidth="1"/>
    <col min="1291" max="1291" width="5.54296875" style="2" customWidth="1"/>
    <col min="1292" max="1292" width="6.08984375" style="2" bestFit="1" customWidth="1"/>
    <col min="1293" max="1293" width="1.36328125" style="2" customWidth="1"/>
    <col min="1294" max="1294" width="8" style="2" bestFit="1" customWidth="1"/>
    <col min="1295" max="1295" width="7" style="2" customWidth="1"/>
    <col min="1296" max="1296" width="8" style="2" bestFit="1" customWidth="1"/>
    <col min="1297" max="1297" width="7.6328125" style="2" bestFit="1" customWidth="1"/>
    <col min="1298" max="1298" width="8.36328125" style="2" customWidth="1"/>
    <col min="1299" max="1299" width="7.6328125" style="2" customWidth="1"/>
    <col min="1300" max="1300" width="7.54296875" style="2" customWidth="1"/>
    <col min="1301" max="1301" width="8.453125" style="2" bestFit="1" customWidth="1"/>
    <col min="1302" max="1302" width="6.90625" style="2" customWidth="1"/>
    <col min="1303" max="1303" width="6.54296875" style="2" customWidth="1"/>
    <col min="1304" max="1304" width="5.90625" style="2" customWidth="1"/>
    <col min="1305" max="1305" width="0.6328125" style="2" customWidth="1"/>
    <col min="1306" max="1306" width="6.6328125" style="2" bestFit="1" customWidth="1"/>
    <col min="1307" max="1307" width="5.453125" style="2" customWidth="1"/>
    <col min="1308" max="1308" width="5.6328125" style="2" bestFit="1" customWidth="1"/>
    <col min="1309" max="1309" width="4.6328125" style="2" customWidth="1"/>
    <col min="1310" max="1310" width="7.6328125" style="2" bestFit="1" customWidth="1"/>
    <col min="1311" max="1313" width="4.6328125" style="2" customWidth="1"/>
    <col min="1314" max="1532" width="9.08984375" style="2"/>
    <col min="1533" max="1533" width="1.54296875" style="2" customWidth="1"/>
    <col min="1534" max="1534" width="10.453125" style="2" customWidth="1"/>
    <col min="1535" max="1535" width="4.36328125" style="2" customWidth="1"/>
    <col min="1536" max="1536" width="0.90625" style="2" customWidth="1"/>
    <col min="1537" max="1537" width="8" style="2" bestFit="1" customWidth="1"/>
    <col min="1538" max="1538" width="0.90625" style="2" customWidth="1"/>
    <col min="1539" max="1539" width="6.6328125" style="2" bestFit="1" customWidth="1"/>
    <col min="1540" max="1540" width="1" style="2" customWidth="1"/>
    <col min="1541" max="1541" width="9.90625" style="2" bestFit="1" customWidth="1"/>
    <col min="1542" max="1542" width="7.6328125" style="2" bestFit="1" customWidth="1"/>
    <col min="1543" max="1543" width="3.08984375" style="2" customWidth="1"/>
    <col min="1544" max="1544" width="8.6328125" style="2" customWidth="1"/>
    <col min="1545" max="1545" width="1" style="2" customWidth="1"/>
    <col min="1546" max="1546" width="7.08984375" style="2" customWidth="1"/>
    <col min="1547" max="1547" width="5.54296875" style="2" customWidth="1"/>
    <col min="1548" max="1548" width="6.08984375" style="2" bestFit="1" customWidth="1"/>
    <col min="1549" max="1549" width="1.36328125" style="2" customWidth="1"/>
    <col min="1550" max="1550" width="8" style="2" bestFit="1" customWidth="1"/>
    <col min="1551" max="1551" width="7" style="2" customWidth="1"/>
    <col min="1552" max="1552" width="8" style="2" bestFit="1" customWidth="1"/>
    <col min="1553" max="1553" width="7.6328125" style="2" bestFit="1" customWidth="1"/>
    <col min="1554" max="1554" width="8.36328125" style="2" customWidth="1"/>
    <col min="1555" max="1555" width="7.6328125" style="2" customWidth="1"/>
    <col min="1556" max="1556" width="7.54296875" style="2" customWidth="1"/>
    <col min="1557" max="1557" width="8.453125" style="2" bestFit="1" customWidth="1"/>
    <col min="1558" max="1558" width="6.90625" style="2" customWidth="1"/>
    <col min="1559" max="1559" width="6.54296875" style="2" customWidth="1"/>
    <col min="1560" max="1560" width="5.90625" style="2" customWidth="1"/>
    <col min="1561" max="1561" width="0.6328125" style="2" customWidth="1"/>
    <col min="1562" max="1562" width="6.6328125" style="2" bestFit="1" customWidth="1"/>
    <col min="1563" max="1563" width="5.453125" style="2" customWidth="1"/>
    <col min="1564" max="1564" width="5.6328125" style="2" bestFit="1" customWidth="1"/>
    <col min="1565" max="1565" width="4.6328125" style="2" customWidth="1"/>
    <col min="1566" max="1566" width="7.6328125" style="2" bestFit="1" customWidth="1"/>
    <col min="1567" max="1569" width="4.6328125" style="2" customWidth="1"/>
    <col min="1570" max="1788" width="9.08984375" style="2"/>
    <col min="1789" max="1789" width="1.54296875" style="2" customWidth="1"/>
    <col min="1790" max="1790" width="10.453125" style="2" customWidth="1"/>
    <col min="1791" max="1791" width="4.36328125" style="2" customWidth="1"/>
    <col min="1792" max="1792" width="0.90625" style="2" customWidth="1"/>
    <col min="1793" max="1793" width="8" style="2" bestFit="1" customWidth="1"/>
    <col min="1794" max="1794" width="0.90625" style="2" customWidth="1"/>
    <col min="1795" max="1795" width="6.6328125" style="2" bestFit="1" customWidth="1"/>
    <col min="1796" max="1796" width="1" style="2" customWidth="1"/>
    <col min="1797" max="1797" width="9.90625" style="2" bestFit="1" customWidth="1"/>
    <col min="1798" max="1798" width="7.6328125" style="2" bestFit="1" customWidth="1"/>
    <col min="1799" max="1799" width="3.08984375" style="2" customWidth="1"/>
    <col min="1800" max="1800" width="8.6328125" style="2" customWidth="1"/>
    <col min="1801" max="1801" width="1" style="2" customWidth="1"/>
    <col min="1802" max="1802" width="7.08984375" style="2" customWidth="1"/>
    <col min="1803" max="1803" width="5.54296875" style="2" customWidth="1"/>
    <col min="1804" max="1804" width="6.08984375" style="2" bestFit="1" customWidth="1"/>
    <col min="1805" max="1805" width="1.36328125" style="2" customWidth="1"/>
    <col min="1806" max="1806" width="8" style="2" bestFit="1" customWidth="1"/>
    <col min="1807" max="1807" width="7" style="2" customWidth="1"/>
    <col min="1808" max="1808" width="8" style="2" bestFit="1" customWidth="1"/>
    <col min="1809" max="1809" width="7.6328125" style="2" bestFit="1" customWidth="1"/>
    <col min="1810" max="1810" width="8.36328125" style="2" customWidth="1"/>
    <col min="1811" max="1811" width="7.6328125" style="2" customWidth="1"/>
    <col min="1812" max="1812" width="7.54296875" style="2" customWidth="1"/>
    <col min="1813" max="1813" width="8.453125" style="2" bestFit="1" customWidth="1"/>
    <col min="1814" max="1814" width="6.90625" style="2" customWidth="1"/>
    <col min="1815" max="1815" width="6.54296875" style="2" customWidth="1"/>
    <col min="1816" max="1816" width="5.90625" style="2" customWidth="1"/>
    <col min="1817" max="1817" width="0.6328125" style="2" customWidth="1"/>
    <col min="1818" max="1818" width="6.6328125" style="2" bestFit="1" customWidth="1"/>
    <col min="1819" max="1819" width="5.453125" style="2" customWidth="1"/>
    <col min="1820" max="1820" width="5.6328125" style="2" bestFit="1" customWidth="1"/>
    <col min="1821" max="1821" width="4.6328125" style="2" customWidth="1"/>
    <col min="1822" max="1822" width="7.6328125" style="2" bestFit="1" customWidth="1"/>
    <col min="1823" max="1825" width="4.6328125" style="2" customWidth="1"/>
    <col min="1826" max="2044" width="9.08984375" style="2"/>
    <col min="2045" max="2045" width="1.54296875" style="2" customWidth="1"/>
    <col min="2046" max="2046" width="10.453125" style="2" customWidth="1"/>
    <col min="2047" max="2047" width="4.36328125" style="2" customWidth="1"/>
    <col min="2048" max="2048" width="0.90625" style="2" customWidth="1"/>
    <col min="2049" max="2049" width="8" style="2" bestFit="1" customWidth="1"/>
    <col min="2050" max="2050" width="0.90625" style="2" customWidth="1"/>
    <col min="2051" max="2051" width="6.6328125" style="2" bestFit="1" customWidth="1"/>
    <col min="2052" max="2052" width="1" style="2" customWidth="1"/>
    <col min="2053" max="2053" width="9.90625" style="2" bestFit="1" customWidth="1"/>
    <col min="2054" max="2054" width="7.6328125" style="2" bestFit="1" customWidth="1"/>
    <col min="2055" max="2055" width="3.08984375" style="2" customWidth="1"/>
    <col min="2056" max="2056" width="8.6328125" style="2" customWidth="1"/>
    <col min="2057" max="2057" width="1" style="2" customWidth="1"/>
    <col min="2058" max="2058" width="7.08984375" style="2" customWidth="1"/>
    <col min="2059" max="2059" width="5.54296875" style="2" customWidth="1"/>
    <col min="2060" max="2060" width="6.08984375" style="2" bestFit="1" customWidth="1"/>
    <col min="2061" max="2061" width="1.36328125" style="2" customWidth="1"/>
    <col min="2062" max="2062" width="8" style="2" bestFit="1" customWidth="1"/>
    <col min="2063" max="2063" width="7" style="2" customWidth="1"/>
    <col min="2064" max="2064" width="8" style="2" bestFit="1" customWidth="1"/>
    <col min="2065" max="2065" width="7.6328125" style="2" bestFit="1" customWidth="1"/>
    <col min="2066" max="2066" width="8.36328125" style="2" customWidth="1"/>
    <col min="2067" max="2067" width="7.6328125" style="2" customWidth="1"/>
    <col min="2068" max="2068" width="7.54296875" style="2" customWidth="1"/>
    <col min="2069" max="2069" width="8.453125" style="2" bestFit="1" customWidth="1"/>
    <col min="2070" max="2070" width="6.90625" style="2" customWidth="1"/>
    <col min="2071" max="2071" width="6.54296875" style="2" customWidth="1"/>
    <col min="2072" max="2072" width="5.90625" style="2" customWidth="1"/>
    <col min="2073" max="2073" width="0.6328125" style="2" customWidth="1"/>
    <col min="2074" max="2074" width="6.6328125" style="2" bestFit="1" customWidth="1"/>
    <col min="2075" max="2075" width="5.453125" style="2" customWidth="1"/>
    <col min="2076" max="2076" width="5.6328125" style="2" bestFit="1" customWidth="1"/>
    <col min="2077" max="2077" width="4.6328125" style="2" customWidth="1"/>
    <col min="2078" max="2078" width="7.6328125" style="2" bestFit="1" customWidth="1"/>
    <col min="2079" max="2081" width="4.6328125" style="2" customWidth="1"/>
    <col min="2082" max="2300" width="9.08984375" style="2"/>
    <col min="2301" max="2301" width="1.54296875" style="2" customWidth="1"/>
    <col min="2302" max="2302" width="10.453125" style="2" customWidth="1"/>
    <col min="2303" max="2303" width="4.36328125" style="2" customWidth="1"/>
    <col min="2304" max="2304" width="0.90625" style="2" customWidth="1"/>
    <col min="2305" max="2305" width="8" style="2" bestFit="1" customWidth="1"/>
    <col min="2306" max="2306" width="0.90625" style="2" customWidth="1"/>
    <col min="2307" max="2307" width="6.6328125" style="2" bestFit="1" customWidth="1"/>
    <col min="2308" max="2308" width="1" style="2" customWidth="1"/>
    <col min="2309" max="2309" width="9.90625" style="2" bestFit="1" customWidth="1"/>
    <col min="2310" max="2310" width="7.6328125" style="2" bestFit="1" customWidth="1"/>
    <col min="2311" max="2311" width="3.08984375" style="2" customWidth="1"/>
    <col min="2312" max="2312" width="8.6328125" style="2" customWidth="1"/>
    <col min="2313" max="2313" width="1" style="2" customWidth="1"/>
    <col min="2314" max="2314" width="7.08984375" style="2" customWidth="1"/>
    <col min="2315" max="2315" width="5.54296875" style="2" customWidth="1"/>
    <col min="2316" max="2316" width="6.08984375" style="2" bestFit="1" customWidth="1"/>
    <col min="2317" max="2317" width="1.36328125" style="2" customWidth="1"/>
    <col min="2318" max="2318" width="8" style="2" bestFit="1" customWidth="1"/>
    <col min="2319" max="2319" width="7" style="2" customWidth="1"/>
    <col min="2320" max="2320" width="8" style="2" bestFit="1" customWidth="1"/>
    <col min="2321" max="2321" width="7.6328125" style="2" bestFit="1" customWidth="1"/>
    <col min="2322" max="2322" width="8.36328125" style="2" customWidth="1"/>
    <col min="2323" max="2323" width="7.6328125" style="2" customWidth="1"/>
    <col min="2324" max="2324" width="7.54296875" style="2" customWidth="1"/>
    <col min="2325" max="2325" width="8.453125" style="2" bestFit="1" customWidth="1"/>
    <col min="2326" max="2326" width="6.90625" style="2" customWidth="1"/>
    <col min="2327" max="2327" width="6.54296875" style="2" customWidth="1"/>
    <col min="2328" max="2328" width="5.90625" style="2" customWidth="1"/>
    <col min="2329" max="2329" width="0.6328125" style="2" customWidth="1"/>
    <col min="2330" max="2330" width="6.6328125" style="2" bestFit="1" customWidth="1"/>
    <col min="2331" max="2331" width="5.453125" style="2" customWidth="1"/>
    <col min="2332" max="2332" width="5.6328125" style="2" bestFit="1" customWidth="1"/>
    <col min="2333" max="2333" width="4.6328125" style="2" customWidth="1"/>
    <col min="2334" max="2334" width="7.6328125" style="2" bestFit="1" customWidth="1"/>
    <col min="2335" max="2337" width="4.6328125" style="2" customWidth="1"/>
    <col min="2338" max="2556" width="9.08984375" style="2"/>
    <col min="2557" max="2557" width="1.54296875" style="2" customWidth="1"/>
    <col min="2558" max="2558" width="10.453125" style="2" customWidth="1"/>
    <col min="2559" max="2559" width="4.36328125" style="2" customWidth="1"/>
    <col min="2560" max="2560" width="0.90625" style="2" customWidth="1"/>
    <col min="2561" max="2561" width="8" style="2" bestFit="1" customWidth="1"/>
    <col min="2562" max="2562" width="0.90625" style="2" customWidth="1"/>
    <col min="2563" max="2563" width="6.6328125" style="2" bestFit="1" customWidth="1"/>
    <col min="2564" max="2564" width="1" style="2" customWidth="1"/>
    <col min="2565" max="2565" width="9.90625" style="2" bestFit="1" customWidth="1"/>
    <col min="2566" max="2566" width="7.6328125" style="2" bestFit="1" customWidth="1"/>
    <col min="2567" max="2567" width="3.08984375" style="2" customWidth="1"/>
    <col min="2568" max="2568" width="8.6328125" style="2" customWidth="1"/>
    <col min="2569" max="2569" width="1" style="2" customWidth="1"/>
    <col min="2570" max="2570" width="7.08984375" style="2" customWidth="1"/>
    <col min="2571" max="2571" width="5.54296875" style="2" customWidth="1"/>
    <col min="2572" max="2572" width="6.08984375" style="2" bestFit="1" customWidth="1"/>
    <col min="2573" max="2573" width="1.36328125" style="2" customWidth="1"/>
    <col min="2574" max="2574" width="8" style="2" bestFit="1" customWidth="1"/>
    <col min="2575" max="2575" width="7" style="2" customWidth="1"/>
    <col min="2576" max="2576" width="8" style="2" bestFit="1" customWidth="1"/>
    <col min="2577" max="2577" width="7.6328125" style="2" bestFit="1" customWidth="1"/>
    <col min="2578" max="2578" width="8.36328125" style="2" customWidth="1"/>
    <col min="2579" max="2579" width="7.6328125" style="2" customWidth="1"/>
    <col min="2580" max="2580" width="7.54296875" style="2" customWidth="1"/>
    <col min="2581" max="2581" width="8.453125" style="2" bestFit="1" customWidth="1"/>
    <col min="2582" max="2582" width="6.90625" style="2" customWidth="1"/>
    <col min="2583" max="2583" width="6.54296875" style="2" customWidth="1"/>
    <col min="2584" max="2584" width="5.90625" style="2" customWidth="1"/>
    <col min="2585" max="2585" width="0.6328125" style="2" customWidth="1"/>
    <col min="2586" max="2586" width="6.6328125" style="2" bestFit="1" customWidth="1"/>
    <col min="2587" max="2587" width="5.453125" style="2" customWidth="1"/>
    <col min="2588" max="2588" width="5.6328125" style="2" bestFit="1" customWidth="1"/>
    <col min="2589" max="2589" width="4.6328125" style="2" customWidth="1"/>
    <col min="2590" max="2590" width="7.6328125" style="2" bestFit="1" customWidth="1"/>
    <col min="2591" max="2593" width="4.6328125" style="2" customWidth="1"/>
    <col min="2594" max="2812" width="9.08984375" style="2"/>
    <col min="2813" max="2813" width="1.54296875" style="2" customWidth="1"/>
    <col min="2814" max="2814" width="10.453125" style="2" customWidth="1"/>
    <col min="2815" max="2815" width="4.36328125" style="2" customWidth="1"/>
    <col min="2816" max="2816" width="0.90625" style="2" customWidth="1"/>
    <col min="2817" max="2817" width="8" style="2" bestFit="1" customWidth="1"/>
    <col min="2818" max="2818" width="0.90625" style="2" customWidth="1"/>
    <col min="2819" max="2819" width="6.6328125" style="2" bestFit="1" customWidth="1"/>
    <col min="2820" max="2820" width="1" style="2" customWidth="1"/>
    <col min="2821" max="2821" width="9.90625" style="2" bestFit="1" customWidth="1"/>
    <col min="2822" max="2822" width="7.6328125" style="2" bestFit="1" customWidth="1"/>
    <col min="2823" max="2823" width="3.08984375" style="2" customWidth="1"/>
    <col min="2824" max="2824" width="8.6328125" style="2" customWidth="1"/>
    <col min="2825" max="2825" width="1" style="2" customWidth="1"/>
    <col min="2826" max="2826" width="7.08984375" style="2" customWidth="1"/>
    <col min="2827" max="2827" width="5.54296875" style="2" customWidth="1"/>
    <col min="2828" max="2828" width="6.08984375" style="2" bestFit="1" customWidth="1"/>
    <col min="2829" max="2829" width="1.36328125" style="2" customWidth="1"/>
    <col min="2830" max="2830" width="8" style="2" bestFit="1" customWidth="1"/>
    <col min="2831" max="2831" width="7" style="2" customWidth="1"/>
    <col min="2832" max="2832" width="8" style="2" bestFit="1" customWidth="1"/>
    <col min="2833" max="2833" width="7.6328125" style="2" bestFit="1" customWidth="1"/>
    <col min="2834" max="2834" width="8.36328125" style="2" customWidth="1"/>
    <col min="2835" max="2835" width="7.6328125" style="2" customWidth="1"/>
    <col min="2836" max="2836" width="7.54296875" style="2" customWidth="1"/>
    <col min="2837" max="2837" width="8.453125" style="2" bestFit="1" customWidth="1"/>
    <col min="2838" max="2838" width="6.90625" style="2" customWidth="1"/>
    <col min="2839" max="2839" width="6.54296875" style="2" customWidth="1"/>
    <col min="2840" max="2840" width="5.90625" style="2" customWidth="1"/>
    <col min="2841" max="2841" width="0.6328125" style="2" customWidth="1"/>
    <col min="2842" max="2842" width="6.6328125" style="2" bestFit="1" customWidth="1"/>
    <col min="2843" max="2843" width="5.453125" style="2" customWidth="1"/>
    <col min="2844" max="2844" width="5.6328125" style="2" bestFit="1" customWidth="1"/>
    <col min="2845" max="2845" width="4.6328125" style="2" customWidth="1"/>
    <col min="2846" max="2846" width="7.6328125" style="2" bestFit="1" customWidth="1"/>
    <col min="2847" max="2849" width="4.6328125" style="2" customWidth="1"/>
    <col min="2850" max="3068" width="9.08984375" style="2"/>
    <col min="3069" max="3069" width="1.54296875" style="2" customWidth="1"/>
    <col min="3070" max="3070" width="10.453125" style="2" customWidth="1"/>
    <col min="3071" max="3071" width="4.36328125" style="2" customWidth="1"/>
    <col min="3072" max="3072" width="0.90625" style="2" customWidth="1"/>
    <col min="3073" max="3073" width="8" style="2" bestFit="1" customWidth="1"/>
    <col min="3074" max="3074" width="0.90625" style="2" customWidth="1"/>
    <col min="3075" max="3075" width="6.6328125" style="2" bestFit="1" customWidth="1"/>
    <col min="3076" max="3076" width="1" style="2" customWidth="1"/>
    <col min="3077" max="3077" width="9.90625" style="2" bestFit="1" customWidth="1"/>
    <col min="3078" max="3078" width="7.6328125" style="2" bestFit="1" customWidth="1"/>
    <col min="3079" max="3079" width="3.08984375" style="2" customWidth="1"/>
    <col min="3080" max="3080" width="8.6328125" style="2" customWidth="1"/>
    <col min="3081" max="3081" width="1" style="2" customWidth="1"/>
    <col min="3082" max="3082" width="7.08984375" style="2" customWidth="1"/>
    <col min="3083" max="3083" width="5.54296875" style="2" customWidth="1"/>
    <col min="3084" max="3084" width="6.08984375" style="2" bestFit="1" customWidth="1"/>
    <col min="3085" max="3085" width="1.36328125" style="2" customWidth="1"/>
    <col min="3086" max="3086" width="8" style="2" bestFit="1" customWidth="1"/>
    <col min="3087" max="3087" width="7" style="2" customWidth="1"/>
    <col min="3088" max="3088" width="8" style="2" bestFit="1" customWidth="1"/>
    <col min="3089" max="3089" width="7.6328125" style="2" bestFit="1" customWidth="1"/>
    <col min="3090" max="3090" width="8.36328125" style="2" customWidth="1"/>
    <col min="3091" max="3091" width="7.6328125" style="2" customWidth="1"/>
    <col min="3092" max="3092" width="7.54296875" style="2" customWidth="1"/>
    <col min="3093" max="3093" width="8.453125" style="2" bestFit="1" customWidth="1"/>
    <col min="3094" max="3094" width="6.90625" style="2" customWidth="1"/>
    <col min="3095" max="3095" width="6.54296875" style="2" customWidth="1"/>
    <col min="3096" max="3096" width="5.90625" style="2" customWidth="1"/>
    <col min="3097" max="3097" width="0.6328125" style="2" customWidth="1"/>
    <col min="3098" max="3098" width="6.6328125" style="2" bestFit="1" customWidth="1"/>
    <col min="3099" max="3099" width="5.453125" style="2" customWidth="1"/>
    <col min="3100" max="3100" width="5.6328125" style="2" bestFit="1" customWidth="1"/>
    <col min="3101" max="3101" width="4.6328125" style="2" customWidth="1"/>
    <col min="3102" max="3102" width="7.6328125" style="2" bestFit="1" customWidth="1"/>
    <col min="3103" max="3105" width="4.6328125" style="2" customWidth="1"/>
    <col min="3106" max="3324" width="9.08984375" style="2"/>
    <col min="3325" max="3325" width="1.54296875" style="2" customWidth="1"/>
    <col min="3326" max="3326" width="10.453125" style="2" customWidth="1"/>
    <col min="3327" max="3327" width="4.36328125" style="2" customWidth="1"/>
    <col min="3328" max="3328" width="0.90625" style="2" customWidth="1"/>
    <col min="3329" max="3329" width="8" style="2" bestFit="1" customWidth="1"/>
    <col min="3330" max="3330" width="0.90625" style="2" customWidth="1"/>
    <col min="3331" max="3331" width="6.6328125" style="2" bestFit="1" customWidth="1"/>
    <col min="3332" max="3332" width="1" style="2" customWidth="1"/>
    <col min="3333" max="3333" width="9.90625" style="2" bestFit="1" customWidth="1"/>
    <col min="3334" max="3334" width="7.6328125" style="2" bestFit="1" customWidth="1"/>
    <col min="3335" max="3335" width="3.08984375" style="2" customWidth="1"/>
    <col min="3336" max="3336" width="8.6328125" style="2" customWidth="1"/>
    <col min="3337" max="3337" width="1" style="2" customWidth="1"/>
    <col min="3338" max="3338" width="7.08984375" style="2" customWidth="1"/>
    <col min="3339" max="3339" width="5.54296875" style="2" customWidth="1"/>
    <col min="3340" max="3340" width="6.08984375" style="2" bestFit="1" customWidth="1"/>
    <col min="3341" max="3341" width="1.36328125" style="2" customWidth="1"/>
    <col min="3342" max="3342" width="8" style="2" bestFit="1" customWidth="1"/>
    <col min="3343" max="3343" width="7" style="2" customWidth="1"/>
    <col min="3344" max="3344" width="8" style="2" bestFit="1" customWidth="1"/>
    <col min="3345" max="3345" width="7.6328125" style="2" bestFit="1" customWidth="1"/>
    <col min="3346" max="3346" width="8.36328125" style="2" customWidth="1"/>
    <col min="3347" max="3347" width="7.6328125" style="2" customWidth="1"/>
    <col min="3348" max="3348" width="7.54296875" style="2" customWidth="1"/>
    <col min="3349" max="3349" width="8.453125" style="2" bestFit="1" customWidth="1"/>
    <col min="3350" max="3350" width="6.90625" style="2" customWidth="1"/>
    <col min="3351" max="3351" width="6.54296875" style="2" customWidth="1"/>
    <col min="3352" max="3352" width="5.90625" style="2" customWidth="1"/>
    <col min="3353" max="3353" width="0.6328125" style="2" customWidth="1"/>
    <col min="3354" max="3354" width="6.6328125" style="2" bestFit="1" customWidth="1"/>
    <col min="3355" max="3355" width="5.453125" style="2" customWidth="1"/>
    <col min="3356" max="3356" width="5.6328125" style="2" bestFit="1" customWidth="1"/>
    <col min="3357" max="3357" width="4.6328125" style="2" customWidth="1"/>
    <col min="3358" max="3358" width="7.6328125" style="2" bestFit="1" customWidth="1"/>
    <col min="3359" max="3361" width="4.6328125" style="2" customWidth="1"/>
    <col min="3362" max="3580" width="9.08984375" style="2"/>
    <col min="3581" max="3581" width="1.54296875" style="2" customWidth="1"/>
    <col min="3582" max="3582" width="10.453125" style="2" customWidth="1"/>
    <col min="3583" max="3583" width="4.36328125" style="2" customWidth="1"/>
    <col min="3584" max="3584" width="0.90625" style="2" customWidth="1"/>
    <col min="3585" max="3585" width="8" style="2" bestFit="1" customWidth="1"/>
    <col min="3586" max="3586" width="0.90625" style="2" customWidth="1"/>
    <col min="3587" max="3587" width="6.6328125" style="2" bestFit="1" customWidth="1"/>
    <col min="3588" max="3588" width="1" style="2" customWidth="1"/>
    <col min="3589" max="3589" width="9.90625" style="2" bestFit="1" customWidth="1"/>
    <col min="3590" max="3590" width="7.6328125" style="2" bestFit="1" customWidth="1"/>
    <col min="3591" max="3591" width="3.08984375" style="2" customWidth="1"/>
    <col min="3592" max="3592" width="8.6328125" style="2" customWidth="1"/>
    <col min="3593" max="3593" width="1" style="2" customWidth="1"/>
    <col min="3594" max="3594" width="7.08984375" style="2" customWidth="1"/>
    <col min="3595" max="3595" width="5.54296875" style="2" customWidth="1"/>
    <col min="3596" max="3596" width="6.08984375" style="2" bestFit="1" customWidth="1"/>
    <col min="3597" max="3597" width="1.36328125" style="2" customWidth="1"/>
    <col min="3598" max="3598" width="8" style="2" bestFit="1" customWidth="1"/>
    <col min="3599" max="3599" width="7" style="2" customWidth="1"/>
    <col min="3600" max="3600" width="8" style="2" bestFit="1" customWidth="1"/>
    <col min="3601" max="3601" width="7.6328125" style="2" bestFit="1" customWidth="1"/>
    <col min="3602" max="3602" width="8.36328125" style="2" customWidth="1"/>
    <col min="3603" max="3603" width="7.6328125" style="2" customWidth="1"/>
    <col min="3604" max="3604" width="7.54296875" style="2" customWidth="1"/>
    <col min="3605" max="3605" width="8.453125" style="2" bestFit="1" customWidth="1"/>
    <col min="3606" max="3606" width="6.90625" style="2" customWidth="1"/>
    <col min="3607" max="3607" width="6.54296875" style="2" customWidth="1"/>
    <col min="3608" max="3608" width="5.90625" style="2" customWidth="1"/>
    <col min="3609" max="3609" width="0.6328125" style="2" customWidth="1"/>
    <col min="3610" max="3610" width="6.6328125" style="2" bestFit="1" customWidth="1"/>
    <col min="3611" max="3611" width="5.453125" style="2" customWidth="1"/>
    <col min="3612" max="3612" width="5.6328125" style="2" bestFit="1" customWidth="1"/>
    <col min="3613" max="3613" width="4.6328125" style="2" customWidth="1"/>
    <col min="3614" max="3614" width="7.6328125" style="2" bestFit="1" customWidth="1"/>
    <col min="3615" max="3617" width="4.6328125" style="2" customWidth="1"/>
    <col min="3618" max="3836" width="9.08984375" style="2"/>
    <col min="3837" max="3837" width="1.54296875" style="2" customWidth="1"/>
    <col min="3838" max="3838" width="10.453125" style="2" customWidth="1"/>
    <col min="3839" max="3839" width="4.36328125" style="2" customWidth="1"/>
    <col min="3840" max="3840" width="0.90625" style="2" customWidth="1"/>
    <col min="3841" max="3841" width="8" style="2" bestFit="1" customWidth="1"/>
    <col min="3842" max="3842" width="0.90625" style="2" customWidth="1"/>
    <col min="3843" max="3843" width="6.6328125" style="2" bestFit="1" customWidth="1"/>
    <col min="3844" max="3844" width="1" style="2" customWidth="1"/>
    <col min="3845" max="3845" width="9.90625" style="2" bestFit="1" customWidth="1"/>
    <col min="3846" max="3846" width="7.6328125" style="2" bestFit="1" customWidth="1"/>
    <col min="3847" max="3847" width="3.08984375" style="2" customWidth="1"/>
    <col min="3848" max="3848" width="8.6328125" style="2" customWidth="1"/>
    <col min="3849" max="3849" width="1" style="2" customWidth="1"/>
    <col min="3850" max="3850" width="7.08984375" style="2" customWidth="1"/>
    <col min="3851" max="3851" width="5.54296875" style="2" customWidth="1"/>
    <col min="3852" max="3852" width="6.08984375" style="2" bestFit="1" customWidth="1"/>
    <col min="3853" max="3853" width="1.36328125" style="2" customWidth="1"/>
    <col min="3854" max="3854" width="8" style="2" bestFit="1" customWidth="1"/>
    <col min="3855" max="3855" width="7" style="2" customWidth="1"/>
    <col min="3856" max="3856" width="8" style="2" bestFit="1" customWidth="1"/>
    <col min="3857" max="3857" width="7.6328125" style="2" bestFit="1" customWidth="1"/>
    <col min="3858" max="3858" width="8.36328125" style="2" customWidth="1"/>
    <col min="3859" max="3859" width="7.6328125" style="2" customWidth="1"/>
    <col min="3860" max="3860" width="7.54296875" style="2" customWidth="1"/>
    <col min="3861" max="3861" width="8.453125" style="2" bestFit="1" customWidth="1"/>
    <col min="3862" max="3862" width="6.90625" style="2" customWidth="1"/>
    <col min="3863" max="3863" width="6.54296875" style="2" customWidth="1"/>
    <col min="3864" max="3864" width="5.90625" style="2" customWidth="1"/>
    <col min="3865" max="3865" width="0.6328125" style="2" customWidth="1"/>
    <col min="3866" max="3866" width="6.6328125" style="2" bestFit="1" customWidth="1"/>
    <col min="3867" max="3867" width="5.453125" style="2" customWidth="1"/>
    <col min="3868" max="3868" width="5.6328125" style="2" bestFit="1" customWidth="1"/>
    <col min="3869" max="3869" width="4.6328125" style="2" customWidth="1"/>
    <col min="3870" max="3870" width="7.6328125" style="2" bestFit="1" customWidth="1"/>
    <col min="3871" max="3873" width="4.6328125" style="2" customWidth="1"/>
    <col min="3874" max="4092" width="9.08984375" style="2"/>
    <col min="4093" max="4093" width="1.54296875" style="2" customWidth="1"/>
    <col min="4094" max="4094" width="10.453125" style="2" customWidth="1"/>
    <col min="4095" max="4095" width="4.36328125" style="2" customWidth="1"/>
    <col min="4096" max="4096" width="0.90625" style="2" customWidth="1"/>
    <col min="4097" max="4097" width="8" style="2" bestFit="1" customWidth="1"/>
    <col min="4098" max="4098" width="0.90625" style="2" customWidth="1"/>
    <col min="4099" max="4099" width="6.6328125" style="2" bestFit="1" customWidth="1"/>
    <col min="4100" max="4100" width="1" style="2" customWidth="1"/>
    <col min="4101" max="4101" width="9.90625" style="2" bestFit="1" customWidth="1"/>
    <col min="4102" max="4102" width="7.6328125" style="2" bestFit="1" customWidth="1"/>
    <col min="4103" max="4103" width="3.08984375" style="2" customWidth="1"/>
    <col min="4104" max="4104" width="8.6328125" style="2" customWidth="1"/>
    <col min="4105" max="4105" width="1" style="2" customWidth="1"/>
    <col min="4106" max="4106" width="7.08984375" style="2" customWidth="1"/>
    <col min="4107" max="4107" width="5.54296875" style="2" customWidth="1"/>
    <col min="4108" max="4108" width="6.08984375" style="2" bestFit="1" customWidth="1"/>
    <col min="4109" max="4109" width="1.36328125" style="2" customWidth="1"/>
    <col min="4110" max="4110" width="8" style="2" bestFit="1" customWidth="1"/>
    <col min="4111" max="4111" width="7" style="2" customWidth="1"/>
    <col min="4112" max="4112" width="8" style="2" bestFit="1" customWidth="1"/>
    <col min="4113" max="4113" width="7.6328125" style="2" bestFit="1" customWidth="1"/>
    <col min="4114" max="4114" width="8.36328125" style="2" customWidth="1"/>
    <col min="4115" max="4115" width="7.6328125" style="2" customWidth="1"/>
    <col min="4116" max="4116" width="7.54296875" style="2" customWidth="1"/>
    <col min="4117" max="4117" width="8.453125" style="2" bestFit="1" customWidth="1"/>
    <col min="4118" max="4118" width="6.90625" style="2" customWidth="1"/>
    <col min="4119" max="4119" width="6.54296875" style="2" customWidth="1"/>
    <col min="4120" max="4120" width="5.90625" style="2" customWidth="1"/>
    <col min="4121" max="4121" width="0.6328125" style="2" customWidth="1"/>
    <col min="4122" max="4122" width="6.6328125" style="2" bestFit="1" customWidth="1"/>
    <col min="4123" max="4123" width="5.453125" style="2" customWidth="1"/>
    <col min="4124" max="4124" width="5.6328125" style="2" bestFit="1" customWidth="1"/>
    <col min="4125" max="4125" width="4.6328125" style="2" customWidth="1"/>
    <col min="4126" max="4126" width="7.6328125" style="2" bestFit="1" customWidth="1"/>
    <col min="4127" max="4129" width="4.6328125" style="2" customWidth="1"/>
    <col min="4130" max="4348" width="9.08984375" style="2"/>
    <col min="4349" max="4349" width="1.54296875" style="2" customWidth="1"/>
    <col min="4350" max="4350" width="10.453125" style="2" customWidth="1"/>
    <col min="4351" max="4351" width="4.36328125" style="2" customWidth="1"/>
    <col min="4352" max="4352" width="0.90625" style="2" customWidth="1"/>
    <col min="4353" max="4353" width="8" style="2" bestFit="1" customWidth="1"/>
    <col min="4354" max="4354" width="0.90625" style="2" customWidth="1"/>
    <col min="4355" max="4355" width="6.6328125" style="2" bestFit="1" customWidth="1"/>
    <col min="4356" max="4356" width="1" style="2" customWidth="1"/>
    <col min="4357" max="4357" width="9.90625" style="2" bestFit="1" customWidth="1"/>
    <col min="4358" max="4358" width="7.6328125" style="2" bestFit="1" customWidth="1"/>
    <col min="4359" max="4359" width="3.08984375" style="2" customWidth="1"/>
    <col min="4360" max="4360" width="8.6328125" style="2" customWidth="1"/>
    <col min="4361" max="4361" width="1" style="2" customWidth="1"/>
    <col min="4362" max="4362" width="7.08984375" style="2" customWidth="1"/>
    <col min="4363" max="4363" width="5.54296875" style="2" customWidth="1"/>
    <col min="4364" max="4364" width="6.08984375" style="2" bestFit="1" customWidth="1"/>
    <col min="4365" max="4365" width="1.36328125" style="2" customWidth="1"/>
    <col min="4366" max="4366" width="8" style="2" bestFit="1" customWidth="1"/>
    <col min="4367" max="4367" width="7" style="2" customWidth="1"/>
    <col min="4368" max="4368" width="8" style="2" bestFit="1" customWidth="1"/>
    <col min="4369" max="4369" width="7.6328125" style="2" bestFit="1" customWidth="1"/>
    <col min="4370" max="4370" width="8.36328125" style="2" customWidth="1"/>
    <col min="4371" max="4371" width="7.6328125" style="2" customWidth="1"/>
    <col min="4372" max="4372" width="7.54296875" style="2" customWidth="1"/>
    <col min="4373" max="4373" width="8.453125" style="2" bestFit="1" customWidth="1"/>
    <col min="4374" max="4374" width="6.90625" style="2" customWidth="1"/>
    <col min="4375" max="4375" width="6.54296875" style="2" customWidth="1"/>
    <col min="4376" max="4376" width="5.90625" style="2" customWidth="1"/>
    <col min="4377" max="4377" width="0.6328125" style="2" customWidth="1"/>
    <col min="4378" max="4378" width="6.6328125" style="2" bestFit="1" customWidth="1"/>
    <col min="4379" max="4379" width="5.453125" style="2" customWidth="1"/>
    <col min="4380" max="4380" width="5.6328125" style="2" bestFit="1" customWidth="1"/>
    <col min="4381" max="4381" width="4.6328125" style="2" customWidth="1"/>
    <col min="4382" max="4382" width="7.6328125" style="2" bestFit="1" customWidth="1"/>
    <col min="4383" max="4385" width="4.6328125" style="2" customWidth="1"/>
    <col min="4386" max="4604" width="9.08984375" style="2"/>
    <col min="4605" max="4605" width="1.54296875" style="2" customWidth="1"/>
    <col min="4606" max="4606" width="10.453125" style="2" customWidth="1"/>
    <col min="4607" max="4607" width="4.36328125" style="2" customWidth="1"/>
    <col min="4608" max="4608" width="0.90625" style="2" customWidth="1"/>
    <col min="4609" max="4609" width="8" style="2" bestFit="1" customWidth="1"/>
    <col min="4610" max="4610" width="0.90625" style="2" customWidth="1"/>
    <col min="4611" max="4611" width="6.6328125" style="2" bestFit="1" customWidth="1"/>
    <col min="4612" max="4612" width="1" style="2" customWidth="1"/>
    <col min="4613" max="4613" width="9.90625" style="2" bestFit="1" customWidth="1"/>
    <col min="4614" max="4614" width="7.6328125" style="2" bestFit="1" customWidth="1"/>
    <col min="4615" max="4615" width="3.08984375" style="2" customWidth="1"/>
    <col min="4616" max="4616" width="8.6328125" style="2" customWidth="1"/>
    <col min="4617" max="4617" width="1" style="2" customWidth="1"/>
    <col min="4618" max="4618" width="7.08984375" style="2" customWidth="1"/>
    <col min="4619" max="4619" width="5.54296875" style="2" customWidth="1"/>
    <col min="4620" max="4620" width="6.08984375" style="2" bestFit="1" customWidth="1"/>
    <col min="4621" max="4621" width="1.36328125" style="2" customWidth="1"/>
    <col min="4622" max="4622" width="8" style="2" bestFit="1" customWidth="1"/>
    <col min="4623" max="4623" width="7" style="2" customWidth="1"/>
    <col min="4624" max="4624" width="8" style="2" bestFit="1" customWidth="1"/>
    <col min="4625" max="4625" width="7.6328125" style="2" bestFit="1" customWidth="1"/>
    <col min="4626" max="4626" width="8.36328125" style="2" customWidth="1"/>
    <col min="4627" max="4627" width="7.6328125" style="2" customWidth="1"/>
    <col min="4628" max="4628" width="7.54296875" style="2" customWidth="1"/>
    <col min="4629" max="4629" width="8.453125" style="2" bestFit="1" customWidth="1"/>
    <col min="4630" max="4630" width="6.90625" style="2" customWidth="1"/>
    <col min="4631" max="4631" width="6.54296875" style="2" customWidth="1"/>
    <col min="4632" max="4632" width="5.90625" style="2" customWidth="1"/>
    <col min="4633" max="4633" width="0.6328125" style="2" customWidth="1"/>
    <col min="4634" max="4634" width="6.6328125" style="2" bestFit="1" customWidth="1"/>
    <col min="4635" max="4635" width="5.453125" style="2" customWidth="1"/>
    <col min="4636" max="4636" width="5.6328125" style="2" bestFit="1" customWidth="1"/>
    <col min="4637" max="4637" width="4.6328125" style="2" customWidth="1"/>
    <col min="4638" max="4638" width="7.6328125" style="2" bestFit="1" customWidth="1"/>
    <col min="4639" max="4641" width="4.6328125" style="2" customWidth="1"/>
    <col min="4642" max="4860" width="9.08984375" style="2"/>
    <col min="4861" max="4861" width="1.54296875" style="2" customWidth="1"/>
    <col min="4862" max="4862" width="10.453125" style="2" customWidth="1"/>
    <col min="4863" max="4863" width="4.36328125" style="2" customWidth="1"/>
    <col min="4864" max="4864" width="0.90625" style="2" customWidth="1"/>
    <col min="4865" max="4865" width="8" style="2" bestFit="1" customWidth="1"/>
    <col min="4866" max="4866" width="0.90625" style="2" customWidth="1"/>
    <col min="4867" max="4867" width="6.6328125" style="2" bestFit="1" customWidth="1"/>
    <col min="4868" max="4868" width="1" style="2" customWidth="1"/>
    <col min="4869" max="4869" width="9.90625" style="2" bestFit="1" customWidth="1"/>
    <col min="4870" max="4870" width="7.6328125" style="2" bestFit="1" customWidth="1"/>
    <col min="4871" max="4871" width="3.08984375" style="2" customWidth="1"/>
    <col min="4872" max="4872" width="8.6328125" style="2" customWidth="1"/>
    <col min="4873" max="4873" width="1" style="2" customWidth="1"/>
    <col min="4874" max="4874" width="7.08984375" style="2" customWidth="1"/>
    <col min="4875" max="4875" width="5.54296875" style="2" customWidth="1"/>
    <col min="4876" max="4876" width="6.08984375" style="2" bestFit="1" customWidth="1"/>
    <col min="4877" max="4877" width="1.36328125" style="2" customWidth="1"/>
    <col min="4878" max="4878" width="8" style="2" bestFit="1" customWidth="1"/>
    <col min="4879" max="4879" width="7" style="2" customWidth="1"/>
    <col min="4880" max="4880" width="8" style="2" bestFit="1" customWidth="1"/>
    <col min="4881" max="4881" width="7.6328125" style="2" bestFit="1" customWidth="1"/>
    <col min="4882" max="4882" width="8.36328125" style="2" customWidth="1"/>
    <col min="4883" max="4883" width="7.6328125" style="2" customWidth="1"/>
    <col min="4884" max="4884" width="7.54296875" style="2" customWidth="1"/>
    <col min="4885" max="4885" width="8.453125" style="2" bestFit="1" customWidth="1"/>
    <col min="4886" max="4886" width="6.90625" style="2" customWidth="1"/>
    <col min="4887" max="4887" width="6.54296875" style="2" customWidth="1"/>
    <col min="4888" max="4888" width="5.90625" style="2" customWidth="1"/>
    <col min="4889" max="4889" width="0.6328125" style="2" customWidth="1"/>
    <col min="4890" max="4890" width="6.6328125" style="2" bestFit="1" customWidth="1"/>
    <col min="4891" max="4891" width="5.453125" style="2" customWidth="1"/>
    <col min="4892" max="4892" width="5.6328125" style="2" bestFit="1" customWidth="1"/>
    <col min="4893" max="4893" width="4.6328125" style="2" customWidth="1"/>
    <col min="4894" max="4894" width="7.6328125" style="2" bestFit="1" customWidth="1"/>
    <col min="4895" max="4897" width="4.6328125" style="2" customWidth="1"/>
    <col min="4898" max="5116" width="9.08984375" style="2"/>
    <col min="5117" max="5117" width="1.54296875" style="2" customWidth="1"/>
    <col min="5118" max="5118" width="10.453125" style="2" customWidth="1"/>
    <col min="5119" max="5119" width="4.36328125" style="2" customWidth="1"/>
    <col min="5120" max="5120" width="0.90625" style="2" customWidth="1"/>
    <col min="5121" max="5121" width="8" style="2" bestFit="1" customWidth="1"/>
    <col min="5122" max="5122" width="0.90625" style="2" customWidth="1"/>
    <col min="5123" max="5123" width="6.6328125" style="2" bestFit="1" customWidth="1"/>
    <col min="5124" max="5124" width="1" style="2" customWidth="1"/>
    <col min="5125" max="5125" width="9.90625" style="2" bestFit="1" customWidth="1"/>
    <col min="5126" max="5126" width="7.6328125" style="2" bestFit="1" customWidth="1"/>
    <col min="5127" max="5127" width="3.08984375" style="2" customWidth="1"/>
    <col min="5128" max="5128" width="8.6328125" style="2" customWidth="1"/>
    <col min="5129" max="5129" width="1" style="2" customWidth="1"/>
    <col min="5130" max="5130" width="7.08984375" style="2" customWidth="1"/>
    <col min="5131" max="5131" width="5.54296875" style="2" customWidth="1"/>
    <col min="5132" max="5132" width="6.08984375" style="2" bestFit="1" customWidth="1"/>
    <col min="5133" max="5133" width="1.36328125" style="2" customWidth="1"/>
    <col min="5134" max="5134" width="8" style="2" bestFit="1" customWidth="1"/>
    <col min="5135" max="5135" width="7" style="2" customWidth="1"/>
    <col min="5136" max="5136" width="8" style="2" bestFit="1" customWidth="1"/>
    <col min="5137" max="5137" width="7.6328125" style="2" bestFit="1" customWidth="1"/>
    <col min="5138" max="5138" width="8.36328125" style="2" customWidth="1"/>
    <col min="5139" max="5139" width="7.6328125" style="2" customWidth="1"/>
    <col min="5140" max="5140" width="7.54296875" style="2" customWidth="1"/>
    <col min="5141" max="5141" width="8.453125" style="2" bestFit="1" customWidth="1"/>
    <col min="5142" max="5142" width="6.90625" style="2" customWidth="1"/>
    <col min="5143" max="5143" width="6.54296875" style="2" customWidth="1"/>
    <col min="5144" max="5144" width="5.90625" style="2" customWidth="1"/>
    <col min="5145" max="5145" width="0.6328125" style="2" customWidth="1"/>
    <col min="5146" max="5146" width="6.6328125" style="2" bestFit="1" customWidth="1"/>
    <col min="5147" max="5147" width="5.453125" style="2" customWidth="1"/>
    <col min="5148" max="5148" width="5.6328125" style="2" bestFit="1" customWidth="1"/>
    <col min="5149" max="5149" width="4.6328125" style="2" customWidth="1"/>
    <col min="5150" max="5150" width="7.6328125" style="2" bestFit="1" customWidth="1"/>
    <col min="5151" max="5153" width="4.6328125" style="2" customWidth="1"/>
    <col min="5154" max="5372" width="9.08984375" style="2"/>
    <col min="5373" max="5373" width="1.54296875" style="2" customWidth="1"/>
    <col min="5374" max="5374" width="10.453125" style="2" customWidth="1"/>
    <col min="5375" max="5375" width="4.36328125" style="2" customWidth="1"/>
    <col min="5376" max="5376" width="0.90625" style="2" customWidth="1"/>
    <col min="5377" max="5377" width="8" style="2" bestFit="1" customWidth="1"/>
    <col min="5378" max="5378" width="0.90625" style="2" customWidth="1"/>
    <col min="5379" max="5379" width="6.6328125" style="2" bestFit="1" customWidth="1"/>
    <col min="5380" max="5380" width="1" style="2" customWidth="1"/>
    <col min="5381" max="5381" width="9.90625" style="2" bestFit="1" customWidth="1"/>
    <col min="5382" max="5382" width="7.6328125" style="2" bestFit="1" customWidth="1"/>
    <col min="5383" max="5383" width="3.08984375" style="2" customWidth="1"/>
    <col min="5384" max="5384" width="8.6328125" style="2" customWidth="1"/>
    <col min="5385" max="5385" width="1" style="2" customWidth="1"/>
    <col min="5386" max="5386" width="7.08984375" style="2" customWidth="1"/>
    <col min="5387" max="5387" width="5.54296875" style="2" customWidth="1"/>
    <col min="5388" max="5388" width="6.08984375" style="2" bestFit="1" customWidth="1"/>
    <col min="5389" max="5389" width="1.36328125" style="2" customWidth="1"/>
    <col min="5390" max="5390" width="8" style="2" bestFit="1" customWidth="1"/>
    <col min="5391" max="5391" width="7" style="2" customWidth="1"/>
    <col min="5392" max="5392" width="8" style="2" bestFit="1" customWidth="1"/>
    <col min="5393" max="5393" width="7.6328125" style="2" bestFit="1" customWidth="1"/>
    <col min="5394" max="5394" width="8.36328125" style="2" customWidth="1"/>
    <col min="5395" max="5395" width="7.6328125" style="2" customWidth="1"/>
    <col min="5396" max="5396" width="7.54296875" style="2" customWidth="1"/>
    <col min="5397" max="5397" width="8.453125" style="2" bestFit="1" customWidth="1"/>
    <col min="5398" max="5398" width="6.90625" style="2" customWidth="1"/>
    <col min="5399" max="5399" width="6.54296875" style="2" customWidth="1"/>
    <col min="5400" max="5400" width="5.90625" style="2" customWidth="1"/>
    <col min="5401" max="5401" width="0.6328125" style="2" customWidth="1"/>
    <col min="5402" max="5402" width="6.6328125" style="2" bestFit="1" customWidth="1"/>
    <col min="5403" max="5403" width="5.453125" style="2" customWidth="1"/>
    <col min="5404" max="5404" width="5.6328125" style="2" bestFit="1" customWidth="1"/>
    <col min="5405" max="5405" width="4.6328125" style="2" customWidth="1"/>
    <col min="5406" max="5406" width="7.6328125" style="2" bestFit="1" customWidth="1"/>
    <col min="5407" max="5409" width="4.6328125" style="2" customWidth="1"/>
    <col min="5410" max="5628" width="9.08984375" style="2"/>
    <col min="5629" max="5629" width="1.54296875" style="2" customWidth="1"/>
    <col min="5630" max="5630" width="10.453125" style="2" customWidth="1"/>
    <col min="5631" max="5631" width="4.36328125" style="2" customWidth="1"/>
    <col min="5632" max="5632" width="0.90625" style="2" customWidth="1"/>
    <col min="5633" max="5633" width="8" style="2" bestFit="1" customWidth="1"/>
    <col min="5634" max="5634" width="0.90625" style="2" customWidth="1"/>
    <col min="5635" max="5635" width="6.6328125" style="2" bestFit="1" customWidth="1"/>
    <col min="5636" max="5636" width="1" style="2" customWidth="1"/>
    <col min="5637" max="5637" width="9.90625" style="2" bestFit="1" customWidth="1"/>
    <col min="5638" max="5638" width="7.6328125" style="2" bestFit="1" customWidth="1"/>
    <col min="5639" max="5639" width="3.08984375" style="2" customWidth="1"/>
    <col min="5640" max="5640" width="8.6328125" style="2" customWidth="1"/>
    <col min="5641" max="5641" width="1" style="2" customWidth="1"/>
    <col min="5642" max="5642" width="7.08984375" style="2" customWidth="1"/>
    <col min="5643" max="5643" width="5.54296875" style="2" customWidth="1"/>
    <col min="5644" max="5644" width="6.08984375" style="2" bestFit="1" customWidth="1"/>
    <col min="5645" max="5645" width="1.36328125" style="2" customWidth="1"/>
    <col min="5646" max="5646" width="8" style="2" bestFit="1" customWidth="1"/>
    <col min="5647" max="5647" width="7" style="2" customWidth="1"/>
    <col min="5648" max="5648" width="8" style="2" bestFit="1" customWidth="1"/>
    <col min="5649" max="5649" width="7.6328125" style="2" bestFit="1" customWidth="1"/>
    <col min="5650" max="5650" width="8.36328125" style="2" customWidth="1"/>
    <col min="5651" max="5651" width="7.6328125" style="2" customWidth="1"/>
    <col min="5652" max="5652" width="7.54296875" style="2" customWidth="1"/>
    <col min="5653" max="5653" width="8.453125" style="2" bestFit="1" customWidth="1"/>
    <col min="5654" max="5654" width="6.90625" style="2" customWidth="1"/>
    <col min="5655" max="5655" width="6.54296875" style="2" customWidth="1"/>
    <col min="5656" max="5656" width="5.90625" style="2" customWidth="1"/>
    <col min="5657" max="5657" width="0.6328125" style="2" customWidth="1"/>
    <col min="5658" max="5658" width="6.6328125" style="2" bestFit="1" customWidth="1"/>
    <col min="5659" max="5659" width="5.453125" style="2" customWidth="1"/>
    <col min="5660" max="5660" width="5.6328125" style="2" bestFit="1" customWidth="1"/>
    <col min="5661" max="5661" width="4.6328125" style="2" customWidth="1"/>
    <col min="5662" max="5662" width="7.6328125" style="2" bestFit="1" customWidth="1"/>
    <col min="5663" max="5665" width="4.6328125" style="2" customWidth="1"/>
    <col min="5666" max="5884" width="9.08984375" style="2"/>
    <col min="5885" max="5885" width="1.54296875" style="2" customWidth="1"/>
    <col min="5886" max="5886" width="10.453125" style="2" customWidth="1"/>
    <col min="5887" max="5887" width="4.36328125" style="2" customWidth="1"/>
    <col min="5888" max="5888" width="0.90625" style="2" customWidth="1"/>
    <col min="5889" max="5889" width="8" style="2" bestFit="1" customWidth="1"/>
    <col min="5890" max="5890" width="0.90625" style="2" customWidth="1"/>
    <col min="5891" max="5891" width="6.6328125" style="2" bestFit="1" customWidth="1"/>
    <col min="5892" max="5892" width="1" style="2" customWidth="1"/>
    <col min="5893" max="5893" width="9.90625" style="2" bestFit="1" customWidth="1"/>
    <col min="5894" max="5894" width="7.6328125" style="2" bestFit="1" customWidth="1"/>
    <col min="5895" max="5895" width="3.08984375" style="2" customWidth="1"/>
    <col min="5896" max="5896" width="8.6328125" style="2" customWidth="1"/>
    <col min="5897" max="5897" width="1" style="2" customWidth="1"/>
    <col min="5898" max="5898" width="7.08984375" style="2" customWidth="1"/>
    <col min="5899" max="5899" width="5.54296875" style="2" customWidth="1"/>
    <col min="5900" max="5900" width="6.08984375" style="2" bestFit="1" customWidth="1"/>
    <col min="5901" max="5901" width="1.36328125" style="2" customWidth="1"/>
    <col min="5902" max="5902" width="8" style="2" bestFit="1" customWidth="1"/>
    <col min="5903" max="5903" width="7" style="2" customWidth="1"/>
    <col min="5904" max="5904" width="8" style="2" bestFit="1" customWidth="1"/>
    <col min="5905" max="5905" width="7.6328125" style="2" bestFit="1" customWidth="1"/>
    <col min="5906" max="5906" width="8.36328125" style="2" customWidth="1"/>
    <col min="5907" max="5907" width="7.6328125" style="2" customWidth="1"/>
    <col min="5908" max="5908" width="7.54296875" style="2" customWidth="1"/>
    <col min="5909" max="5909" width="8.453125" style="2" bestFit="1" customWidth="1"/>
    <col min="5910" max="5910" width="6.90625" style="2" customWidth="1"/>
    <col min="5911" max="5911" width="6.54296875" style="2" customWidth="1"/>
    <col min="5912" max="5912" width="5.90625" style="2" customWidth="1"/>
    <col min="5913" max="5913" width="0.6328125" style="2" customWidth="1"/>
    <col min="5914" max="5914" width="6.6328125" style="2" bestFit="1" customWidth="1"/>
    <col min="5915" max="5915" width="5.453125" style="2" customWidth="1"/>
    <col min="5916" max="5916" width="5.6328125" style="2" bestFit="1" customWidth="1"/>
    <col min="5917" max="5917" width="4.6328125" style="2" customWidth="1"/>
    <col min="5918" max="5918" width="7.6328125" style="2" bestFit="1" customWidth="1"/>
    <col min="5919" max="5921" width="4.6328125" style="2" customWidth="1"/>
    <col min="5922" max="6140" width="9.08984375" style="2"/>
    <col min="6141" max="6141" width="1.54296875" style="2" customWidth="1"/>
    <col min="6142" max="6142" width="10.453125" style="2" customWidth="1"/>
    <col min="6143" max="6143" width="4.36328125" style="2" customWidth="1"/>
    <col min="6144" max="6144" width="0.90625" style="2" customWidth="1"/>
    <col min="6145" max="6145" width="8" style="2" bestFit="1" customWidth="1"/>
    <col min="6146" max="6146" width="0.90625" style="2" customWidth="1"/>
    <col min="6147" max="6147" width="6.6328125" style="2" bestFit="1" customWidth="1"/>
    <col min="6148" max="6148" width="1" style="2" customWidth="1"/>
    <col min="6149" max="6149" width="9.90625" style="2" bestFit="1" customWidth="1"/>
    <col min="6150" max="6150" width="7.6328125" style="2" bestFit="1" customWidth="1"/>
    <col min="6151" max="6151" width="3.08984375" style="2" customWidth="1"/>
    <col min="6152" max="6152" width="8.6328125" style="2" customWidth="1"/>
    <col min="6153" max="6153" width="1" style="2" customWidth="1"/>
    <col min="6154" max="6154" width="7.08984375" style="2" customWidth="1"/>
    <col min="6155" max="6155" width="5.54296875" style="2" customWidth="1"/>
    <col min="6156" max="6156" width="6.08984375" style="2" bestFit="1" customWidth="1"/>
    <col min="6157" max="6157" width="1.36328125" style="2" customWidth="1"/>
    <col min="6158" max="6158" width="8" style="2" bestFit="1" customWidth="1"/>
    <col min="6159" max="6159" width="7" style="2" customWidth="1"/>
    <col min="6160" max="6160" width="8" style="2" bestFit="1" customWidth="1"/>
    <col min="6161" max="6161" width="7.6328125" style="2" bestFit="1" customWidth="1"/>
    <col min="6162" max="6162" width="8.36328125" style="2" customWidth="1"/>
    <col min="6163" max="6163" width="7.6328125" style="2" customWidth="1"/>
    <col min="6164" max="6164" width="7.54296875" style="2" customWidth="1"/>
    <col min="6165" max="6165" width="8.453125" style="2" bestFit="1" customWidth="1"/>
    <col min="6166" max="6166" width="6.90625" style="2" customWidth="1"/>
    <col min="6167" max="6167" width="6.54296875" style="2" customWidth="1"/>
    <col min="6168" max="6168" width="5.90625" style="2" customWidth="1"/>
    <col min="6169" max="6169" width="0.6328125" style="2" customWidth="1"/>
    <col min="6170" max="6170" width="6.6328125" style="2" bestFit="1" customWidth="1"/>
    <col min="6171" max="6171" width="5.453125" style="2" customWidth="1"/>
    <col min="6172" max="6172" width="5.6328125" style="2" bestFit="1" customWidth="1"/>
    <col min="6173" max="6173" width="4.6328125" style="2" customWidth="1"/>
    <col min="6174" max="6174" width="7.6328125" style="2" bestFit="1" customWidth="1"/>
    <col min="6175" max="6177" width="4.6328125" style="2" customWidth="1"/>
    <col min="6178" max="6396" width="9.08984375" style="2"/>
    <col min="6397" max="6397" width="1.54296875" style="2" customWidth="1"/>
    <col min="6398" max="6398" width="10.453125" style="2" customWidth="1"/>
    <col min="6399" max="6399" width="4.36328125" style="2" customWidth="1"/>
    <col min="6400" max="6400" width="0.90625" style="2" customWidth="1"/>
    <col min="6401" max="6401" width="8" style="2" bestFit="1" customWidth="1"/>
    <col min="6402" max="6402" width="0.90625" style="2" customWidth="1"/>
    <col min="6403" max="6403" width="6.6328125" style="2" bestFit="1" customWidth="1"/>
    <col min="6404" max="6404" width="1" style="2" customWidth="1"/>
    <col min="6405" max="6405" width="9.90625" style="2" bestFit="1" customWidth="1"/>
    <col min="6406" max="6406" width="7.6328125" style="2" bestFit="1" customWidth="1"/>
    <col min="6407" max="6407" width="3.08984375" style="2" customWidth="1"/>
    <col min="6408" max="6408" width="8.6328125" style="2" customWidth="1"/>
    <col min="6409" max="6409" width="1" style="2" customWidth="1"/>
    <col min="6410" max="6410" width="7.08984375" style="2" customWidth="1"/>
    <col min="6411" max="6411" width="5.54296875" style="2" customWidth="1"/>
    <col min="6412" max="6412" width="6.08984375" style="2" bestFit="1" customWidth="1"/>
    <col min="6413" max="6413" width="1.36328125" style="2" customWidth="1"/>
    <col min="6414" max="6414" width="8" style="2" bestFit="1" customWidth="1"/>
    <col min="6415" max="6415" width="7" style="2" customWidth="1"/>
    <col min="6416" max="6416" width="8" style="2" bestFit="1" customWidth="1"/>
    <col min="6417" max="6417" width="7.6328125" style="2" bestFit="1" customWidth="1"/>
    <col min="6418" max="6418" width="8.36328125" style="2" customWidth="1"/>
    <col min="6419" max="6419" width="7.6328125" style="2" customWidth="1"/>
    <col min="6420" max="6420" width="7.54296875" style="2" customWidth="1"/>
    <col min="6421" max="6421" width="8.453125" style="2" bestFit="1" customWidth="1"/>
    <col min="6422" max="6422" width="6.90625" style="2" customWidth="1"/>
    <col min="6423" max="6423" width="6.54296875" style="2" customWidth="1"/>
    <col min="6424" max="6424" width="5.90625" style="2" customWidth="1"/>
    <col min="6425" max="6425" width="0.6328125" style="2" customWidth="1"/>
    <col min="6426" max="6426" width="6.6328125" style="2" bestFit="1" customWidth="1"/>
    <col min="6427" max="6427" width="5.453125" style="2" customWidth="1"/>
    <col min="6428" max="6428" width="5.6328125" style="2" bestFit="1" customWidth="1"/>
    <col min="6429" max="6429" width="4.6328125" style="2" customWidth="1"/>
    <col min="6430" max="6430" width="7.6328125" style="2" bestFit="1" customWidth="1"/>
    <col min="6431" max="6433" width="4.6328125" style="2" customWidth="1"/>
    <col min="6434" max="6652" width="9.08984375" style="2"/>
    <col min="6653" max="6653" width="1.54296875" style="2" customWidth="1"/>
    <col min="6654" max="6654" width="10.453125" style="2" customWidth="1"/>
    <col min="6655" max="6655" width="4.36328125" style="2" customWidth="1"/>
    <col min="6656" max="6656" width="0.90625" style="2" customWidth="1"/>
    <col min="6657" max="6657" width="8" style="2" bestFit="1" customWidth="1"/>
    <col min="6658" max="6658" width="0.90625" style="2" customWidth="1"/>
    <col min="6659" max="6659" width="6.6328125" style="2" bestFit="1" customWidth="1"/>
    <col min="6660" max="6660" width="1" style="2" customWidth="1"/>
    <col min="6661" max="6661" width="9.90625" style="2" bestFit="1" customWidth="1"/>
    <col min="6662" max="6662" width="7.6328125" style="2" bestFit="1" customWidth="1"/>
    <col min="6663" max="6663" width="3.08984375" style="2" customWidth="1"/>
    <col min="6664" max="6664" width="8.6328125" style="2" customWidth="1"/>
    <col min="6665" max="6665" width="1" style="2" customWidth="1"/>
    <col min="6666" max="6666" width="7.08984375" style="2" customWidth="1"/>
    <col min="6667" max="6667" width="5.54296875" style="2" customWidth="1"/>
    <col min="6668" max="6668" width="6.08984375" style="2" bestFit="1" customWidth="1"/>
    <col min="6669" max="6669" width="1.36328125" style="2" customWidth="1"/>
    <col min="6670" max="6670" width="8" style="2" bestFit="1" customWidth="1"/>
    <col min="6671" max="6671" width="7" style="2" customWidth="1"/>
    <col min="6672" max="6672" width="8" style="2" bestFit="1" customWidth="1"/>
    <col min="6673" max="6673" width="7.6328125" style="2" bestFit="1" customWidth="1"/>
    <col min="6674" max="6674" width="8.36328125" style="2" customWidth="1"/>
    <col min="6675" max="6675" width="7.6328125" style="2" customWidth="1"/>
    <col min="6676" max="6676" width="7.54296875" style="2" customWidth="1"/>
    <col min="6677" max="6677" width="8.453125" style="2" bestFit="1" customWidth="1"/>
    <col min="6678" max="6678" width="6.90625" style="2" customWidth="1"/>
    <col min="6679" max="6679" width="6.54296875" style="2" customWidth="1"/>
    <col min="6680" max="6680" width="5.90625" style="2" customWidth="1"/>
    <col min="6681" max="6681" width="0.6328125" style="2" customWidth="1"/>
    <col min="6682" max="6682" width="6.6328125" style="2" bestFit="1" customWidth="1"/>
    <col min="6683" max="6683" width="5.453125" style="2" customWidth="1"/>
    <col min="6684" max="6684" width="5.6328125" style="2" bestFit="1" customWidth="1"/>
    <col min="6685" max="6685" width="4.6328125" style="2" customWidth="1"/>
    <col min="6686" max="6686" width="7.6328125" style="2" bestFit="1" customWidth="1"/>
    <col min="6687" max="6689" width="4.6328125" style="2" customWidth="1"/>
    <col min="6690" max="6908" width="9.08984375" style="2"/>
    <col min="6909" max="6909" width="1.54296875" style="2" customWidth="1"/>
    <col min="6910" max="6910" width="10.453125" style="2" customWidth="1"/>
    <col min="6911" max="6911" width="4.36328125" style="2" customWidth="1"/>
    <col min="6912" max="6912" width="0.90625" style="2" customWidth="1"/>
    <col min="6913" max="6913" width="8" style="2" bestFit="1" customWidth="1"/>
    <col min="6914" max="6914" width="0.90625" style="2" customWidth="1"/>
    <col min="6915" max="6915" width="6.6328125" style="2" bestFit="1" customWidth="1"/>
    <col min="6916" max="6916" width="1" style="2" customWidth="1"/>
    <col min="6917" max="6917" width="9.90625" style="2" bestFit="1" customWidth="1"/>
    <col min="6918" max="6918" width="7.6328125" style="2" bestFit="1" customWidth="1"/>
    <col min="6919" max="6919" width="3.08984375" style="2" customWidth="1"/>
    <col min="6920" max="6920" width="8.6328125" style="2" customWidth="1"/>
    <col min="6921" max="6921" width="1" style="2" customWidth="1"/>
    <col min="6922" max="6922" width="7.08984375" style="2" customWidth="1"/>
    <col min="6923" max="6923" width="5.54296875" style="2" customWidth="1"/>
    <col min="6924" max="6924" width="6.08984375" style="2" bestFit="1" customWidth="1"/>
    <col min="6925" max="6925" width="1.36328125" style="2" customWidth="1"/>
    <col min="6926" max="6926" width="8" style="2" bestFit="1" customWidth="1"/>
    <col min="6927" max="6927" width="7" style="2" customWidth="1"/>
    <col min="6928" max="6928" width="8" style="2" bestFit="1" customWidth="1"/>
    <col min="6929" max="6929" width="7.6328125" style="2" bestFit="1" customWidth="1"/>
    <col min="6930" max="6930" width="8.36328125" style="2" customWidth="1"/>
    <col min="6931" max="6931" width="7.6328125" style="2" customWidth="1"/>
    <col min="6932" max="6932" width="7.54296875" style="2" customWidth="1"/>
    <col min="6933" max="6933" width="8.453125" style="2" bestFit="1" customWidth="1"/>
    <col min="6934" max="6934" width="6.90625" style="2" customWidth="1"/>
    <col min="6935" max="6935" width="6.54296875" style="2" customWidth="1"/>
    <col min="6936" max="6936" width="5.90625" style="2" customWidth="1"/>
    <col min="6937" max="6937" width="0.6328125" style="2" customWidth="1"/>
    <col min="6938" max="6938" width="6.6328125" style="2" bestFit="1" customWidth="1"/>
    <col min="6939" max="6939" width="5.453125" style="2" customWidth="1"/>
    <col min="6940" max="6940" width="5.6328125" style="2" bestFit="1" customWidth="1"/>
    <col min="6941" max="6941" width="4.6328125" style="2" customWidth="1"/>
    <col min="6942" max="6942" width="7.6328125" style="2" bestFit="1" customWidth="1"/>
    <col min="6943" max="6945" width="4.6328125" style="2" customWidth="1"/>
    <col min="6946" max="7164" width="9.08984375" style="2"/>
    <col min="7165" max="7165" width="1.54296875" style="2" customWidth="1"/>
    <col min="7166" max="7166" width="10.453125" style="2" customWidth="1"/>
    <col min="7167" max="7167" width="4.36328125" style="2" customWidth="1"/>
    <col min="7168" max="7168" width="0.90625" style="2" customWidth="1"/>
    <col min="7169" max="7169" width="8" style="2" bestFit="1" customWidth="1"/>
    <col min="7170" max="7170" width="0.90625" style="2" customWidth="1"/>
    <col min="7171" max="7171" width="6.6328125" style="2" bestFit="1" customWidth="1"/>
    <col min="7172" max="7172" width="1" style="2" customWidth="1"/>
    <col min="7173" max="7173" width="9.90625" style="2" bestFit="1" customWidth="1"/>
    <col min="7174" max="7174" width="7.6328125" style="2" bestFit="1" customWidth="1"/>
    <col min="7175" max="7175" width="3.08984375" style="2" customWidth="1"/>
    <col min="7176" max="7176" width="8.6328125" style="2" customWidth="1"/>
    <col min="7177" max="7177" width="1" style="2" customWidth="1"/>
    <col min="7178" max="7178" width="7.08984375" style="2" customWidth="1"/>
    <col min="7179" max="7179" width="5.54296875" style="2" customWidth="1"/>
    <col min="7180" max="7180" width="6.08984375" style="2" bestFit="1" customWidth="1"/>
    <col min="7181" max="7181" width="1.36328125" style="2" customWidth="1"/>
    <col min="7182" max="7182" width="8" style="2" bestFit="1" customWidth="1"/>
    <col min="7183" max="7183" width="7" style="2" customWidth="1"/>
    <col min="7184" max="7184" width="8" style="2" bestFit="1" customWidth="1"/>
    <col min="7185" max="7185" width="7.6328125" style="2" bestFit="1" customWidth="1"/>
    <col min="7186" max="7186" width="8.36328125" style="2" customWidth="1"/>
    <col min="7187" max="7187" width="7.6328125" style="2" customWidth="1"/>
    <col min="7188" max="7188" width="7.54296875" style="2" customWidth="1"/>
    <col min="7189" max="7189" width="8.453125" style="2" bestFit="1" customWidth="1"/>
    <col min="7190" max="7190" width="6.90625" style="2" customWidth="1"/>
    <col min="7191" max="7191" width="6.54296875" style="2" customWidth="1"/>
    <col min="7192" max="7192" width="5.90625" style="2" customWidth="1"/>
    <col min="7193" max="7193" width="0.6328125" style="2" customWidth="1"/>
    <col min="7194" max="7194" width="6.6328125" style="2" bestFit="1" customWidth="1"/>
    <col min="7195" max="7195" width="5.453125" style="2" customWidth="1"/>
    <col min="7196" max="7196" width="5.6328125" style="2" bestFit="1" customWidth="1"/>
    <col min="7197" max="7197" width="4.6328125" style="2" customWidth="1"/>
    <col min="7198" max="7198" width="7.6328125" style="2" bestFit="1" customWidth="1"/>
    <col min="7199" max="7201" width="4.6328125" style="2" customWidth="1"/>
    <col min="7202" max="7420" width="9.08984375" style="2"/>
    <col min="7421" max="7421" width="1.54296875" style="2" customWidth="1"/>
    <col min="7422" max="7422" width="10.453125" style="2" customWidth="1"/>
    <col min="7423" max="7423" width="4.36328125" style="2" customWidth="1"/>
    <col min="7424" max="7424" width="0.90625" style="2" customWidth="1"/>
    <col min="7425" max="7425" width="8" style="2" bestFit="1" customWidth="1"/>
    <col min="7426" max="7426" width="0.90625" style="2" customWidth="1"/>
    <col min="7427" max="7427" width="6.6328125" style="2" bestFit="1" customWidth="1"/>
    <col min="7428" max="7428" width="1" style="2" customWidth="1"/>
    <col min="7429" max="7429" width="9.90625" style="2" bestFit="1" customWidth="1"/>
    <col min="7430" max="7430" width="7.6328125" style="2" bestFit="1" customWidth="1"/>
    <col min="7431" max="7431" width="3.08984375" style="2" customWidth="1"/>
    <col min="7432" max="7432" width="8.6328125" style="2" customWidth="1"/>
    <col min="7433" max="7433" width="1" style="2" customWidth="1"/>
    <col min="7434" max="7434" width="7.08984375" style="2" customWidth="1"/>
    <col min="7435" max="7435" width="5.54296875" style="2" customWidth="1"/>
    <col min="7436" max="7436" width="6.08984375" style="2" bestFit="1" customWidth="1"/>
    <col min="7437" max="7437" width="1.36328125" style="2" customWidth="1"/>
    <col min="7438" max="7438" width="8" style="2" bestFit="1" customWidth="1"/>
    <col min="7439" max="7439" width="7" style="2" customWidth="1"/>
    <col min="7440" max="7440" width="8" style="2" bestFit="1" customWidth="1"/>
    <col min="7441" max="7441" width="7.6328125" style="2" bestFit="1" customWidth="1"/>
    <col min="7442" max="7442" width="8.36328125" style="2" customWidth="1"/>
    <col min="7443" max="7443" width="7.6328125" style="2" customWidth="1"/>
    <col min="7444" max="7444" width="7.54296875" style="2" customWidth="1"/>
    <col min="7445" max="7445" width="8.453125" style="2" bestFit="1" customWidth="1"/>
    <col min="7446" max="7446" width="6.90625" style="2" customWidth="1"/>
    <col min="7447" max="7447" width="6.54296875" style="2" customWidth="1"/>
    <col min="7448" max="7448" width="5.90625" style="2" customWidth="1"/>
    <col min="7449" max="7449" width="0.6328125" style="2" customWidth="1"/>
    <col min="7450" max="7450" width="6.6328125" style="2" bestFit="1" customWidth="1"/>
    <col min="7451" max="7451" width="5.453125" style="2" customWidth="1"/>
    <col min="7452" max="7452" width="5.6328125" style="2" bestFit="1" customWidth="1"/>
    <col min="7453" max="7453" width="4.6328125" style="2" customWidth="1"/>
    <col min="7454" max="7454" width="7.6328125" style="2" bestFit="1" customWidth="1"/>
    <col min="7455" max="7457" width="4.6328125" style="2" customWidth="1"/>
    <col min="7458" max="7676" width="9.08984375" style="2"/>
    <col min="7677" max="7677" width="1.54296875" style="2" customWidth="1"/>
    <col min="7678" max="7678" width="10.453125" style="2" customWidth="1"/>
    <col min="7679" max="7679" width="4.36328125" style="2" customWidth="1"/>
    <col min="7680" max="7680" width="0.90625" style="2" customWidth="1"/>
    <col min="7681" max="7681" width="8" style="2" bestFit="1" customWidth="1"/>
    <col min="7682" max="7682" width="0.90625" style="2" customWidth="1"/>
    <col min="7683" max="7683" width="6.6328125" style="2" bestFit="1" customWidth="1"/>
    <col min="7684" max="7684" width="1" style="2" customWidth="1"/>
    <col min="7685" max="7685" width="9.90625" style="2" bestFit="1" customWidth="1"/>
    <col min="7686" max="7686" width="7.6328125" style="2" bestFit="1" customWidth="1"/>
    <col min="7687" max="7687" width="3.08984375" style="2" customWidth="1"/>
    <col min="7688" max="7688" width="8.6328125" style="2" customWidth="1"/>
    <col min="7689" max="7689" width="1" style="2" customWidth="1"/>
    <col min="7690" max="7690" width="7.08984375" style="2" customWidth="1"/>
    <col min="7691" max="7691" width="5.54296875" style="2" customWidth="1"/>
    <col min="7692" max="7692" width="6.08984375" style="2" bestFit="1" customWidth="1"/>
    <col min="7693" max="7693" width="1.36328125" style="2" customWidth="1"/>
    <col min="7694" max="7694" width="8" style="2" bestFit="1" customWidth="1"/>
    <col min="7695" max="7695" width="7" style="2" customWidth="1"/>
    <col min="7696" max="7696" width="8" style="2" bestFit="1" customWidth="1"/>
    <col min="7697" max="7697" width="7.6328125" style="2" bestFit="1" customWidth="1"/>
    <col min="7698" max="7698" width="8.36328125" style="2" customWidth="1"/>
    <col min="7699" max="7699" width="7.6328125" style="2" customWidth="1"/>
    <col min="7700" max="7700" width="7.54296875" style="2" customWidth="1"/>
    <col min="7701" max="7701" width="8.453125" style="2" bestFit="1" customWidth="1"/>
    <col min="7702" max="7702" width="6.90625" style="2" customWidth="1"/>
    <col min="7703" max="7703" width="6.54296875" style="2" customWidth="1"/>
    <col min="7704" max="7704" width="5.90625" style="2" customWidth="1"/>
    <col min="7705" max="7705" width="0.6328125" style="2" customWidth="1"/>
    <col min="7706" max="7706" width="6.6328125" style="2" bestFit="1" customWidth="1"/>
    <col min="7707" max="7707" width="5.453125" style="2" customWidth="1"/>
    <col min="7708" max="7708" width="5.6328125" style="2" bestFit="1" customWidth="1"/>
    <col min="7709" max="7709" width="4.6328125" style="2" customWidth="1"/>
    <col min="7710" max="7710" width="7.6328125" style="2" bestFit="1" customWidth="1"/>
    <col min="7711" max="7713" width="4.6328125" style="2" customWidth="1"/>
    <col min="7714" max="7932" width="9.08984375" style="2"/>
    <col min="7933" max="7933" width="1.54296875" style="2" customWidth="1"/>
    <col min="7934" max="7934" width="10.453125" style="2" customWidth="1"/>
    <col min="7935" max="7935" width="4.36328125" style="2" customWidth="1"/>
    <col min="7936" max="7936" width="0.90625" style="2" customWidth="1"/>
    <col min="7937" max="7937" width="8" style="2" bestFit="1" customWidth="1"/>
    <col min="7938" max="7938" width="0.90625" style="2" customWidth="1"/>
    <col min="7939" max="7939" width="6.6328125" style="2" bestFit="1" customWidth="1"/>
    <col min="7940" max="7940" width="1" style="2" customWidth="1"/>
    <col min="7941" max="7941" width="9.90625" style="2" bestFit="1" customWidth="1"/>
    <col min="7942" max="7942" width="7.6328125" style="2" bestFit="1" customWidth="1"/>
    <col min="7943" max="7943" width="3.08984375" style="2" customWidth="1"/>
    <col min="7944" max="7944" width="8.6328125" style="2" customWidth="1"/>
    <col min="7945" max="7945" width="1" style="2" customWidth="1"/>
    <col min="7946" max="7946" width="7.08984375" style="2" customWidth="1"/>
    <col min="7947" max="7947" width="5.54296875" style="2" customWidth="1"/>
    <col min="7948" max="7948" width="6.08984375" style="2" bestFit="1" customWidth="1"/>
    <col min="7949" max="7949" width="1.36328125" style="2" customWidth="1"/>
    <col min="7950" max="7950" width="8" style="2" bestFit="1" customWidth="1"/>
    <col min="7951" max="7951" width="7" style="2" customWidth="1"/>
    <col min="7952" max="7952" width="8" style="2" bestFit="1" customWidth="1"/>
    <col min="7953" max="7953" width="7.6328125" style="2" bestFit="1" customWidth="1"/>
    <col min="7954" max="7954" width="8.36328125" style="2" customWidth="1"/>
    <col min="7955" max="7955" width="7.6328125" style="2" customWidth="1"/>
    <col min="7956" max="7956" width="7.54296875" style="2" customWidth="1"/>
    <col min="7957" max="7957" width="8.453125" style="2" bestFit="1" customWidth="1"/>
    <col min="7958" max="7958" width="6.90625" style="2" customWidth="1"/>
    <col min="7959" max="7959" width="6.54296875" style="2" customWidth="1"/>
    <col min="7960" max="7960" width="5.90625" style="2" customWidth="1"/>
    <col min="7961" max="7961" width="0.6328125" style="2" customWidth="1"/>
    <col min="7962" max="7962" width="6.6328125" style="2" bestFit="1" customWidth="1"/>
    <col min="7963" max="7963" width="5.453125" style="2" customWidth="1"/>
    <col min="7964" max="7964" width="5.6328125" style="2" bestFit="1" customWidth="1"/>
    <col min="7965" max="7965" width="4.6328125" style="2" customWidth="1"/>
    <col min="7966" max="7966" width="7.6328125" style="2" bestFit="1" customWidth="1"/>
    <col min="7967" max="7969" width="4.6328125" style="2" customWidth="1"/>
    <col min="7970" max="8188" width="9.08984375" style="2"/>
    <col min="8189" max="8189" width="1.54296875" style="2" customWidth="1"/>
    <col min="8190" max="8190" width="10.453125" style="2" customWidth="1"/>
    <col min="8191" max="8191" width="4.36328125" style="2" customWidth="1"/>
    <col min="8192" max="8192" width="0.90625" style="2" customWidth="1"/>
    <col min="8193" max="8193" width="8" style="2" bestFit="1" customWidth="1"/>
    <col min="8194" max="8194" width="0.90625" style="2" customWidth="1"/>
    <col min="8195" max="8195" width="6.6328125" style="2" bestFit="1" customWidth="1"/>
    <col min="8196" max="8196" width="1" style="2" customWidth="1"/>
    <col min="8197" max="8197" width="9.90625" style="2" bestFit="1" customWidth="1"/>
    <col min="8198" max="8198" width="7.6328125" style="2" bestFit="1" customWidth="1"/>
    <col min="8199" max="8199" width="3.08984375" style="2" customWidth="1"/>
    <col min="8200" max="8200" width="8.6328125" style="2" customWidth="1"/>
    <col min="8201" max="8201" width="1" style="2" customWidth="1"/>
    <col min="8202" max="8202" width="7.08984375" style="2" customWidth="1"/>
    <col min="8203" max="8203" width="5.54296875" style="2" customWidth="1"/>
    <col min="8204" max="8204" width="6.08984375" style="2" bestFit="1" customWidth="1"/>
    <col min="8205" max="8205" width="1.36328125" style="2" customWidth="1"/>
    <col min="8206" max="8206" width="8" style="2" bestFit="1" customWidth="1"/>
    <col min="8207" max="8207" width="7" style="2" customWidth="1"/>
    <col min="8208" max="8208" width="8" style="2" bestFit="1" customWidth="1"/>
    <col min="8209" max="8209" width="7.6328125" style="2" bestFit="1" customWidth="1"/>
    <col min="8210" max="8210" width="8.36328125" style="2" customWidth="1"/>
    <col min="8211" max="8211" width="7.6328125" style="2" customWidth="1"/>
    <col min="8212" max="8212" width="7.54296875" style="2" customWidth="1"/>
    <col min="8213" max="8213" width="8.453125" style="2" bestFit="1" customWidth="1"/>
    <col min="8214" max="8214" width="6.90625" style="2" customWidth="1"/>
    <col min="8215" max="8215" width="6.54296875" style="2" customWidth="1"/>
    <col min="8216" max="8216" width="5.90625" style="2" customWidth="1"/>
    <col min="8217" max="8217" width="0.6328125" style="2" customWidth="1"/>
    <col min="8218" max="8218" width="6.6328125" style="2" bestFit="1" customWidth="1"/>
    <col min="8219" max="8219" width="5.453125" style="2" customWidth="1"/>
    <col min="8220" max="8220" width="5.6328125" style="2" bestFit="1" customWidth="1"/>
    <col min="8221" max="8221" width="4.6328125" style="2" customWidth="1"/>
    <col min="8222" max="8222" width="7.6328125" style="2" bestFit="1" customWidth="1"/>
    <col min="8223" max="8225" width="4.6328125" style="2" customWidth="1"/>
    <col min="8226" max="8444" width="9.08984375" style="2"/>
    <col min="8445" max="8445" width="1.54296875" style="2" customWidth="1"/>
    <col min="8446" max="8446" width="10.453125" style="2" customWidth="1"/>
    <col min="8447" max="8447" width="4.36328125" style="2" customWidth="1"/>
    <col min="8448" max="8448" width="0.90625" style="2" customWidth="1"/>
    <col min="8449" max="8449" width="8" style="2" bestFit="1" customWidth="1"/>
    <col min="8450" max="8450" width="0.90625" style="2" customWidth="1"/>
    <col min="8451" max="8451" width="6.6328125" style="2" bestFit="1" customWidth="1"/>
    <col min="8452" max="8452" width="1" style="2" customWidth="1"/>
    <col min="8453" max="8453" width="9.90625" style="2" bestFit="1" customWidth="1"/>
    <col min="8454" max="8454" width="7.6328125" style="2" bestFit="1" customWidth="1"/>
    <col min="8455" max="8455" width="3.08984375" style="2" customWidth="1"/>
    <col min="8456" max="8456" width="8.6328125" style="2" customWidth="1"/>
    <col min="8457" max="8457" width="1" style="2" customWidth="1"/>
    <col min="8458" max="8458" width="7.08984375" style="2" customWidth="1"/>
    <col min="8459" max="8459" width="5.54296875" style="2" customWidth="1"/>
    <col min="8460" max="8460" width="6.08984375" style="2" bestFit="1" customWidth="1"/>
    <col min="8461" max="8461" width="1.36328125" style="2" customWidth="1"/>
    <col min="8462" max="8462" width="8" style="2" bestFit="1" customWidth="1"/>
    <col min="8463" max="8463" width="7" style="2" customWidth="1"/>
    <col min="8464" max="8464" width="8" style="2" bestFit="1" customWidth="1"/>
    <col min="8465" max="8465" width="7.6328125" style="2" bestFit="1" customWidth="1"/>
    <col min="8466" max="8466" width="8.36328125" style="2" customWidth="1"/>
    <col min="8467" max="8467" width="7.6328125" style="2" customWidth="1"/>
    <col min="8468" max="8468" width="7.54296875" style="2" customWidth="1"/>
    <col min="8469" max="8469" width="8.453125" style="2" bestFit="1" customWidth="1"/>
    <col min="8470" max="8470" width="6.90625" style="2" customWidth="1"/>
    <col min="8471" max="8471" width="6.54296875" style="2" customWidth="1"/>
    <col min="8472" max="8472" width="5.90625" style="2" customWidth="1"/>
    <col min="8473" max="8473" width="0.6328125" style="2" customWidth="1"/>
    <col min="8474" max="8474" width="6.6328125" style="2" bestFit="1" customWidth="1"/>
    <col min="8475" max="8475" width="5.453125" style="2" customWidth="1"/>
    <col min="8476" max="8476" width="5.6328125" style="2" bestFit="1" customWidth="1"/>
    <col min="8477" max="8477" width="4.6328125" style="2" customWidth="1"/>
    <col min="8478" max="8478" width="7.6328125" style="2" bestFit="1" customWidth="1"/>
    <col min="8479" max="8481" width="4.6328125" style="2" customWidth="1"/>
    <col min="8482" max="8700" width="9.08984375" style="2"/>
    <col min="8701" max="8701" width="1.54296875" style="2" customWidth="1"/>
    <col min="8702" max="8702" width="10.453125" style="2" customWidth="1"/>
    <col min="8703" max="8703" width="4.36328125" style="2" customWidth="1"/>
    <col min="8704" max="8704" width="0.90625" style="2" customWidth="1"/>
    <col min="8705" max="8705" width="8" style="2" bestFit="1" customWidth="1"/>
    <col min="8706" max="8706" width="0.90625" style="2" customWidth="1"/>
    <col min="8707" max="8707" width="6.6328125" style="2" bestFit="1" customWidth="1"/>
    <col min="8708" max="8708" width="1" style="2" customWidth="1"/>
    <col min="8709" max="8709" width="9.90625" style="2" bestFit="1" customWidth="1"/>
    <col min="8710" max="8710" width="7.6328125" style="2" bestFit="1" customWidth="1"/>
    <col min="8711" max="8711" width="3.08984375" style="2" customWidth="1"/>
    <col min="8712" max="8712" width="8.6328125" style="2" customWidth="1"/>
    <col min="8713" max="8713" width="1" style="2" customWidth="1"/>
    <col min="8714" max="8714" width="7.08984375" style="2" customWidth="1"/>
    <col min="8715" max="8715" width="5.54296875" style="2" customWidth="1"/>
    <col min="8716" max="8716" width="6.08984375" style="2" bestFit="1" customWidth="1"/>
    <col min="8717" max="8717" width="1.36328125" style="2" customWidth="1"/>
    <col min="8718" max="8718" width="8" style="2" bestFit="1" customWidth="1"/>
    <col min="8719" max="8719" width="7" style="2" customWidth="1"/>
    <col min="8720" max="8720" width="8" style="2" bestFit="1" customWidth="1"/>
    <col min="8721" max="8721" width="7.6328125" style="2" bestFit="1" customWidth="1"/>
    <col min="8722" max="8722" width="8.36328125" style="2" customWidth="1"/>
    <col min="8723" max="8723" width="7.6328125" style="2" customWidth="1"/>
    <col min="8724" max="8724" width="7.54296875" style="2" customWidth="1"/>
    <col min="8725" max="8725" width="8.453125" style="2" bestFit="1" customWidth="1"/>
    <col min="8726" max="8726" width="6.90625" style="2" customWidth="1"/>
    <col min="8727" max="8727" width="6.54296875" style="2" customWidth="1"/>
    <col min="8728" max="8728" width="5.90625" style="2" customWidth="1"/>
    <col min="8729" max="8729" width="0.6328125" style="2" customWidth="1"/>
    <col min="8730" max="8730" width="6.6328125" style="2" bestFit="1" customWidth="1"/>
    <col min="8731" max="8731" width="5.453125" style="2" customWidth="1"/>
    <col min="8732" max="8732" width="5.6328125" style="2" bestFit="1" customWidth="1"/>
    <col min="8733" max="8733" width="4.6328125" style="2" customWidth="1"/>
    <col min="8734" max="8734" width="7.6328125" style="2" bestFit="1" customWidth="1"/>
    <col min="8735" max="8737" width="4.6328125" style="2" customWidth="1"/>
    <col min="8738" max="8956" width="9.08984375" style="2"/>
    <col min="8957" max="8957" width="1.54296875" style="2" customWidth="1"/>
    <col min="8958" max="8958" width="10.453125" style="2" customWidth="1"/>
    <col min="8959" max="8959" width="4.36328125" style="2" customWidth="1"/>
    <col min="8960" max="8960" width="0.90625" style="2" customWidth="1"/>
    <col min="8961" max="8961" width="8" style="2" bestFit="1" customWidth="1"/>
    <col min="8962" max="8962" width="0.90625" style="2" customWidth="1"/>
    <col min="8963" max="8963" width="6.6328125" style="2" bestFit="1" customWidth="1"/>
    <col min="8964" max="8964" width="1" style="2" customWidth="1"/>
    <col min="8965" max="8965" width="9.90625" style="2" bestFit="1" customWidth="1"/>
    <col min="8966" max="8966" width="7.6328125" style="2" bestFit="1" customWidth="1"/>
    <col min="8967" max="8967" width="3.08984375" style="2" customWidth="1"/>
    <col min="8968" max="8968" width="8.6328125" style="2" customWidth="1"/>
    <col min="8969" max="8969" width="1" style="2" customWidth="1"/>
    <col min="8970" max="8970" width="7.08984375" style="2" customWidth="1"/>
    <col min="8971" max="8971" width="5.54296875" style="2" customWidth="1"/>
    <col min="8972" max="8972" width="6.08984375" style="2" bestFit="1" customWidth="1"/>
    <col min="8973" max="8973" width="1.36328125" style="2" customWidth="1"/>
    <col min="8974" max="8974" width="8" style="2" bestFit="1" customWidth="1"/>
    <col min="8975" max="8975" width="7" style="2" customWidth="1"/>
    <col min="8976" max="8976" width="8" style="2" bestFit="1" customWidth="1"/>
    <col min="8977" max="8977" width="7.6328125" style="2" bestFit="1" customWidth="1"/>
    <col min="8978" max="8978" width="8.36328125" style="2" customWidth="1"/>
    <col min="8979" max="8979" width="7.6328125" style="2" customWidth="1"/>
    <col min="8980" max="8980" width="7.54296875" style="2" customWidth="1"/>
    <col min="8981" max="8981" width="8.453125" style="2" bestFit="1" customWidth="1"/>
    <col min="8982" max="8982" width="6.90625" style="2" customWidth="1"/>
    <col min="8983" max="8983" width="6.54296875" style="2" customWidth="1"/>
    <col min="8984" max="8984" width="5.90625" style="2" customWidth="1"/>
    <col min="8985" max="8985" width="0.6328125" style="2" customWidth="1"/>
    <col min="8986" max="8986" width="6.6328125" style="2" bestFit="1" customWidth="1"/>
    <col min="8987" max="8987" width="5.453125" style="2" customWidth="1"/>
    <col min="8988" max="8988" width="5.6328125" style="2" bestFit="1" customWidth="1"/>
    <col min="8989" max="8989" width="4.6328125" style="2" customWidth="1"/>
    <col min="8990" max="8990" width="7.6328125" style="2" bestFit="1" customWidth="1"/>
    <col min="8991" max="8993" width="4.6328125" style="2" customWidth="1"/>
    <col min="8994" max="9212" width="9.08984375" style="2"/>
    <col min="9213" max="9213" width="1.54296875" style="2" customWidth="1"/>
    <col min="9214" max="9214" width="10.453125" style="2" customWidth="1"/>
    <col min="9215" max="9215" width="4.36328125" style="2" customWidth="1"/>
    <col min="9216" max="9216" width="0.90625" style="2" customWidth="1"/>
    <col min="9217" max="9217" width="8" style="2" bestFit="1" customWidth="1"/>
    <col min="9218" max="9218" width="0.90625" style="2" customWidth="1"/>
    <col min="9219" max="9219" width="6.6328125" style="2" bestFit="1" customWidth="1"/>
    <col min="9220" max="9220" width="1" style="2" customWidth="1"/>
    <col min="9221" max="9221" width="9.90625" style="2" bestFit="1" customWidth="1"/>
    <col min="9222" max="9222" width="7.6328125" style="2" bestFit="1" customWidth="1"/>
    <col min="9223" max="9223" width="3.08984375" style="2" customWidth="1"/>
    <col min="9224" max="9224" width="8.6328125" style="2" customWidth="1"/>
    <col min="9225" max="9225" width="1" style="2" customWidth="1"/>
    <col min="9226" max="9226" width="7.08984375" style="2" customWidth="1"/>
    <col min="9227" max="9227" width="5.54296875" style="2" customWidth="1"/>
    <col min="9228" max="9228" width="6.08984375" style="2" bestFit="1" customWidth="1"/>
    <col min="9229" max="9229" width="1.36328125" style="2" customWidth="1"/>
    <col min="9230" max="9230" width="8" style="2" bestFit="1" customWidth="1"/>
    <col min="9231" max="9231" width="7" style="2" customWidth="1"/>
    <col min="9232" max="9232" width="8" style="2" bestFit="1" customWidth="1"/>
    <col min="9233" max="9233" width="7.6328125" style="2" bestFit="1" customWidth="1"/>
    <col min="9234" max="9234" width="8.36328125" style="2" customWidth="1"/>
    <col min="9235" max="9235" width="7.6328125" style="2" customWidth="1"/>
    <col min="9236" max="9236" width="7.54296875" style="2" customWidth="1"/>
    <col min="9237" max="9237" width="8.453125" style="2" bestFit="1" customWidth="1"/>
    <col min="9238" max="9238" width="6.90625" style="2" customWidth="1"/>
    <col min="9239" max="9239" width="6.54296875" style="2" customWidth="1"/>
    <col min="9240" max="9240" width="5.90625" style="2" customWidth="1"/>
    <col min="9241" max="9241" width="0.6328125" style="2" customWidth="1"/>
    <col min="9242" max="9242" width="6.6328125" style="2" bestFit="1" customWidth="1"/>
    <col min="9243" max="9243" width="5.453125" style="2" customWidth="1"/>
    <col min="9244" max="9244" width="5.6328125" style="2" bestFit="1" customWidth="1"/>
    <col min="9245" max="9245" width="4.6328125" style="2" customWidth="1"/>
    <col min="9246" max="9246" width="7.6328125" style="2" bestFit="1" customWidth="1"/>
    <col min="9247" max="9249" width="4.6328125" style="2" customWidth="1"/>
    <col min="9250" max="9468" width="9.08984375" style="2"/>
    <col min="9469" max="9469" width="1.54296875" style="2" customWidth="1"/>
    <col min="9470" max="9470" width="10.453125" style="2" customWidth="1"/>
    <col min="9471" max="9471" width="4.36328125" style="2" customWidth="1"/>
    <col min="9472" max="9472" width="0.90625" style="2" customWidth="1"/>
    <col min="9473" max="9473" width="8" style="2" bestFit="1" customWidth="1"/>
    <col min="9474" max="9474" width="0.90625" style="2" customWidth="1"/>
    <col min="9475" max="9475" width="6.6328125" style="2" bestFit="1" customWidth="1"/>
    <col min="9476" max="9476" width="1" style="2" customWidth="1"/>
    <col min="9477" max="9477" width="9.90625" style="2" bestFit="1" customWidth="1"/>
    <col min="9478" max="9478" width="7.6328125" style="2" bestFit="1" customWidth="1"/>
    <col min="9479" max="9479" width="3.08984375" style="2" customWidth="1"/>
    <col min="9480" max="9480" width="8.6328125" style="2" customWidth="1"/>
    <col min="9481" max="9481" width="1" style="2" customWidth="1"/>
    <col min="9482" max="9482" width="7.08984375" style="2" customWidth="1"/>
    <col min="9483" max="9483" width="5.54296875" style="2" customWidth="1"/>
    <col min="9484" max="9484" width="6.08984375" style="2" bestFit="1" customWidth="1"/>
    <col min="9485" max="9485" width="1.36328125" style="2" customWidth="1"/>
    <col min="9486" max="9486" width="8" style="2" bestFit="1" customWidth="1"/>
    <col min="9487" max="9487" width="7" style="2" customWidth="1"/>
    <col min="9488" max="9488" width="8" style="2" bestFit="1" customWidth="1"/>
    <col min="9489" max="9489" width="7.6328125" style="2" bestFit="1" customWidth="1"/>
    <col min="9490" max="9490" width="8.36328125" style="2" customWidth="1"/>
    <col min="9491" max="9491" width="7.6328125" style="2" customWidth="1"/>
    <col min="9492" max="9492" width="7.54296875" style="2" customWidth="1"/>
    <col min="9493" max="9493" width="8.453125" style="2" bestFit="1" customWidth="1"/>
    <col min="9494" max="9494" width="6.90625" style="2" customWidth="1"/>
    <col min="9495" max="9495" width="6.54296875" style="2" customWidth="1"/>
    <col min="9496" max="9496" width="5.90625" style="2" customWidth="1"/>
    <col min="9497" max="9497" width="0.6328125" style="2" customWidth="1"/>
    <col min="9498" max="9498" width="6.6328125" style="2" bestFit="1" customWidth="1"/>
    <col min="9499" max="9499" width="5.453125" style="2" customWidth="1"/>
    <col min="9500" max="9500" width="5.6328125" style="2" bestFit="1" customWidth="1"/>
    <col min="9501" max="9501" width="4.6328125" style="2" customWidth="1"/>
    <col min="9502" max="9502" width="7.6328125" style="2" bestFit="1" customWidth="1"/>
    <col min="9503" max="9505" width="4.6328125" style="2" customWidth="1"/>
    <col min="9506" max="9724" width="9.08984375" style="2"/>
    <col min="9725" max="9725" width="1.54296875" style="2" customWidth="1"/>
    <col min="9726" max="9726" width="10.453125" style="2" customWidth="1"/>
    <col min="9727" max="9727" width="4.36328125" style="2" customWidth="1"/>
    <col min="9728" max="9728" width="0.90625" style="2" customWidth="1"/>
    <col min="9729" max="9729" width="8" style="2" bestFit="1" customWidth="1"/>
    <col min="9730" max="9730" width="0.90625" style="2" customWidth="1"/>
    <col min="9731" max="9731" width="6.6328125" style="2" bestFit="1" customWidth="1"/>
    <col min="9732" max="9732" width="1" style="2" customWidth="1"/>
    <col min="9733" max="9733" width="9.90625" style="2" bestFit="1" customWidth="1"/>
    <col min="9734" max="9734" width="7.6328125" style="2" bestFit="1" customWidth="1"/>
    <col min="9735" max="9735" width="3.08984375" style="2" customWidth="1"/>
    <col min="9736" max="9736" width="8.6328125" style="2" customWidth="1"/>
    <col min="9737" max="9737" width="1" style="2" customWidth="1"/>
    <col min="9738" max="9738" width="7.08984375" style="2" customWidth="1"/>
    <col min="9739" max="9739" width="5.54296875" style="2" customWidth="1"/>
    <col min="9740" max="9740" width="6.08984375" style="2" bestFit="1" customWidth="1"/>
    <col min="9741" max="9741" width="1.36328125" style="2" customWidth="1"/>
    <col min="9742" max="9742" width="8" style="2" bestFit="1" customWidth="1"/>
    <col min="9743" max="9743" width="7" style="2" customWidth="1"/>
    <col min="9744" max="9744" width="8" style="2" bestFit="1" customWidth="1"/>
    <col min="9745" max="9745" width="7.6328125" style="2" bestFit="1" customWidth="1"/>
    <col min="9746" max="9746" width="8.36328125" style="2" customWidth="1"/>
    <col min="9747" max="9747" width="7.6328125" style="2" customWidth="1"/>
    <col min="9748" max="9748" width="7.54296875" style="2" customWidth="1"/>
    <col min="9749" max="9749" width="8.453125" style="2" bestFit="1" customWidth="1"/>
    <col min="9750" max="9750" width="6.90625" style="2" customWidth="1"/>
    <col min="9751" max="9751" width="6.54296875" style="2" customWidth="1"/>
    <col min="9752" max="9752" width="5.90625" style="2" customWidth="1"/>
    <col min="9753" max="9753" width="0.6328125" style="2" customWidth="1"/>
    <col min="9754" max="9754" width="6.6328125" style="2" bestFit="1" customWidth="1"/>
    <col min="9755" max="9755" width="5.453125" style="2" customWidth="1"/>
    <col min="9756" max="9756" width="5.6328125" style="2" bestFit="1" customWidth="1"/>
    <col min="9757" max="9757" width="4.6328125" style="2" customWidth="1"/>
    <col min="9758" max="9758" width="7.6328125" style="2" bestFit="1" customWidth="1"/>
    <col min="9759" max="9761" width="4.6328125" style="2" customWidth="1"/>
    <col min="9762" max="9980" width="9.08984375" style="2"/>
    <col min="9981" max="9981" width="1.54296875" style="2" customWidth="1"/>
    <col min="9982" max="9982" width="10.453125" style="2" customWidth="1"/>
    <col min="9983" max="9983" width="4.36328125" style="2" customWidth="1"/>
    <col min="9984" max="9984" width="0.90625" style="2" customWidth="1"/>
    <col min="9985" max="9985" width="8" style="2" bestFit="1" customWidth="1"/>
    <col min="9986" max="9986" width="0.90625" style="2" customWidth="1"/>
    <col min="9987" max="9987" width="6.6328125" style="2" bestFit="1" customWidth="1"/>
    <col min="9988" max="9988" width="1" style="2" customWidth="1"/>
    <col min="9989" max="9989" width="9.90625" style="2" bestFit="1" customWidth="1"/>
    <col min="9990" max="9990" width="7.6328125" style="2" bestFit="1" customWidth="1"/>
    <col min="9991" max="9991" width="3.08984375" style="2" customWidth="1"/>
    <col min="9992" max="9992" width="8.6328125" style="2" customWidth="1"/>
    <col min="9993" max="9993" width="1" style="2" customWidth="1"/>
    <col min="9994" max="9994" width="7.08984375" style="2" customWidth="1"/>
    <col min="9995" max="9995" width="5.54296875" style="2" customWidth="1"/>
    <col min="9996" max="9996" width="6.08984375" style="2" bestFit="1" customWidth="1"/>
    <col min="9997" max="9997" width="1.36328125" style="2" customWidth="1"/>
    <col min="9998" max="9998" width="8" style="2" bestFit="1" customWidth="1"/>
    <col min="9999" max="9999" width="7" style="2" customWidth="1"/>
    <col min="10000" max="10000" width="8" style="2" bestFit="1" customWidth="1"/>
    <col min="10001" max="10001" width="7.6328125" style="2" bestFit="1" customWidth="1"/>
    <col min="10002" max="10002" width="8.36328125" style="2" customWidth="1"/>
    <col min="10003" max="10003" width="7.6328125" style="2" customWidth="1"/>
    <col min="10004" max="10004" width="7.54296875" style="2" customWidth="1"/>
    <col min="10005" max="10005" width="8.453125" style="2" bestFit="1" customWidth="1"/>
    <col min="10006" max="10006" width="6.90625" style="2" customWidth="1"/>
    <col min="10007" max="10007" width="6.54296875" style="2" customWidth="1"/>
    <col min="10008" max="10008" width="5.90625" style="2" customWidth="1"/>
    <col min="10009" max="10009" width="0.6328125" style="2" customWidth="1"/>
    <col min="10010" max="10010" width="6.6328125" style="2" bestFit="1" customWidth="1"/>
    <col min="10011" max="10011" width="5.453125" style="2" customWidth="1"/>
    <col min="10012" max="10012" width="5.6328125" style="2" bestFit="1" customWidth="1"/>
    <col min="10013" max="10013" width="4.6328125" style="2" customWidth="1"/>
    <col min="10014" max="10014" width="7.6328125" style="2" bestFit="1" customWidth="1"/>
    <col min="10015" max="10017" width="4.6328125" style="2" customWidth="1"/>
    <col min="10018" max="10236" width="9.08984375" style="2"/>
    <col min="10237" max="10237" width="1.54296875" style="2" customWidth="1"/>
    <col min="10238" max="10238" width="10.453125" style="2" customWidth="1"/>
    <col min="10239" max="10239" width="4.36328125" style="2" customWidth="1"/>
    <col min="10240" max="10240" width="0.90625" style="2" customWidth="1"/>
    <col min="10241" max="10241" width="8" style="2" bestFit="1" customWidth="1"/>
    <col min="10242" max="10242" width="0.90625" style="2" customWidth="1"/>
    <col min="10243" max="10243" width="6.6328125" style="2" bestFit="1" customWidth="1"/>
    <col min="10244" max="10244" width="1" style="2" customWidth="1"/>
    <col min="10245" max="10245" width="9.90625" style="2" bestFit="1" customWidth="1"/>
    <col min="10246" max="10246" width="7.6328125" style="2" bestFit="1" customWidth="1"/>
    <col min="10247" max="10247" width="3.08984375" style="2" customWidth="1"/>
    <col min="10248" max="10248" width="8.6328125" style="2" customWidth="1"/>
    <col min="10249" max="10249" width="1" style="2" customWidth="1"/>
    <col min="10250" max="10250" width="7.08984375" style="2" customWidth="1"/>
    <col min="10251" max="10251" width="5.54296875" style="2" customWidth="1"/>
    <col min="10252" max="10252" width="6.08984375" style="2" bestFit="1" customWidth="1"/>
    <col min="10253" max="10253" width="1.36328125" style="2" customWidth="1"/>
    <col min="10254" max="10254" width="8" style="2" bestFit="1" customWidth="1"/>
    <col min="10255" max="10255" width="7" style="2" customWidth="1"/>
    <col min="10256" max="10256" width="8" style="2" bestFit="1" customWidth="1"/>
    <col min="10257" max="10257" width="7.6328125" style="2" bestFit="1" customWidth="1"/>
    <col min="10258" max="10258" width="8.36328125" style="2" customWidth="1"/>
    <col min="10259" max="10259" width="7.6328125" style="2" customWidth="1"/>
    <col min="10260" max="10260" width="7.54296875" style="2" customWidth="1"/>
    <col min="10261" max="10261" width="8.453125" style="2" bestFit="1" customWidth="1"/>
    <col min="10262" max="10262" width="6.90625" style="2" customWidth="1"/>
    <col min="10263" max="10263" width="6.54296875" style="2" customWidth="1"/>
    <col min="10264" max="10264" width="5.90625" style="2" customWidth="1"/>
    <col min="10265" max="10265" width="0.6328125" style="2" customWidth="1"/>
    <col min="10266" max="10266" width="6.6328125" style="2" bestFit="1" customWidth="1"/>
    <col min="10267" max="10267" width="5.453125" style="2" customWidth="1"/>
    <col min="10268" max="10268" width="5.6328125" style="2" bestFit="1" customWidth="1"/>
    <col min="10269" max="10269" width="4.6328125" style="2" customWidth="1"/>
    <col min="10270" max="10270" width="7.6328125" style="2" bestFit="1" customWidth="1"/>
    <col min="10271" max="10273" width="4.6328125" style="2" customWidth="1"/>
    <col min="10274" max="10492" width="9.08984375" style="2"/>
    <col min="10493" max="10493" width="1.54296875" style="2" customWidth="1"/>
    <col min="10494" max="10494" width="10.453125" style="2" customWidth="1"/>
    <col min="10495" max="10495" width="4.36328125" style="2" customWidth="1"/>
    <col min="10496" max="10496" width="0.90625" style="2" customWidth="1"/>
    <col min="10497" max="10497" width="8" style="2" bestFit="1" customWidth="1"/>
    <col min="10498" max="10498" width="0.90625" style="2" customWidth="1"/>
    <col min="10499" max="10499" width="6.6328125" style="2" bestFit="1" customWidth="1"/>
    <col min="10500" max="10500" width="1" style="2" customWidth="1"/>
    <col min="10501" max="10501" width="9.90625" style="2" bestFit="1" customWidth="1"/>
    <col min="10502" max="10502" width="7.6328125" style="2" bestFit="1" customWidth="1"/>
    <col min="10503" max="10503" width="3.08984375" style="2" customWidth="1"/>
    <col min="10504" max="10504" width="8.6328125" style="2" customWidth="1"/>
    <col min="10505" max="10505" width="1" style="2" customWidth="1"/>
    <col min="10506" max="10506" width="7.08984375" style="2" customWidth="1"/>
    <col min="10507" max="10507" width="5.54296875" style="2" customWidth="1"/>
    <col min="10508" max="10508" width="6.08984375" style="2" bestFit="1" customWidth="1"/>
    <col min="10509" max="10509" width="1.36328125" style="2" customWidth="1"/>
    <col min="10510" max="10510" width="8" style="2" bestFit="1" customWidth="1"/>
    <col min="10511" max="10511" width="7" style="2" customWidth="1"/>
    <col min="10512" max="10512" width="8" style="2" bestFit="1" customWidth="1"/>
    <col min="10513" max="10513" width="7.6328125" style="2" bestFit="1" customWidth="1"/>
    <col min="10514" max="10514" width="8.36328125" style="2" customWidth="1"/>
    <col min="10515" max="10515" width="7.6328125" style="2" customWidth="1"/>
    <col min="10516" max="10516" width="7.54296875" style="2" customWidth="1"/>
    <col min="10517" max="10517" width="8.453125" style="2" bestFit="1" customWidth="1"/>
    <col min="10518" max="10518" width="6.90625" style="2" customWidth="1"/>
    <col min="10519" max="10519" width="6.54296875" style="2" customWidth="1"/>
    <col min="10520" max="10520" width="5.90625" style="2" customWidth="1"/>
    <col min="10521" max="10521" width="0.6328125" style="2" customWidth="1"/>
    <col min="10522" max="10522" width="6.6328125" style="2" bestFit="1" customWidth="1"/>
    <col min="10523" max="10523" width="5.453125" style="2" customWidth="1"/>
    <col min="10524" max="10524" width="5.6328125" style="2" bestFit="1" customWidth="1"/>
    <col min="10525" max="10525" width="4.6328125" style="2" customWidth="1"/>
    <col min="10526" max="10526" width="7.6328125" style="2" bestFit="1" customWidth="1"/>
    <col min="10527" max="10529" width="4.6328125" style="2" customWidth="1"/>
    <col min="10530" max="10748" width="9.08984375" style="2"/>
    <col min="10749" max="10749" width="1.54296875" style="2" customWidth="1"/>
    <col min="10750" max="10750" width="10.453125" style="2" customWidth="1"/>
    <col min="10751" max="10751" width="4.36328125" style="2" customWidth="1"/>
    <col min="10752" max="10752" width="0.90625" style="2" customWidth="1"/>
    <col min="10753" max="10753" width="8" style="2" bestFit="1" customWidth="1"/>
    <col min="10754" max="10754" width="0.90625" style="2" customWidth="1"/>
    <col min="10755" max="10755" width="6.6328125" style="2" bestFit="1" customWidth="1"/>
    <col min="10756" max="10756" width="1" style="2" customWidth="1"/>
    <col min="10757" max="10757" width="9.90625" style="2" bestFit="1" customWidth="1"/>
    <col min="10758" max="10758" width="7.6328125" style="2" bestFit="1" customWidth="1"/>
    <col min="10759" max="10759" width="3.08984375" style="2" customWidth="1"/>
    <col min="10760" max="10760" width="8.6328125" style="2" customWidth="1"/>
    <col min="10761" max="10761" width="1" style="2" customWidth="1"/>
    <col min="10762" max="10762" width="7.08984375" style="2" customWidth="1"/>
    <col min="10763" max="10763" width="5.54296875" style="2" customWidth="1"/>
    <col min="10764" max="10764" width="6.08984375" style="2" bestFit="1" customWidth="1"/>
    <col min="10765" max="10765" width="1.36328125" style="2" customWidth="1"/>
    <col min="10766" max="10766" width="8" style="2" bestFit="1" customWidth="1"/>
    <col min="10767" max="10767" width="7" style="2" customWidth="1"/>
    <col min="10768" max="10768" width="8" style="2" bestFit="1" customWidth="1"/>
    <col min="10769" max="10769" width="7.6328125" style="2" bestFit="1" customWidth="1"/>
    <col min="10770" max="10770" width="8.36328125" style="2" customWidth="1"/>
    <col min="10771" max="10771" width="7.6328125" style="2" customWidth="1"/>
    <col min="10772" max="10772" width="7.54296875" style="2" customWidth="1"/>
    <col min="10773" max="10773" width="8.453125" style="2" bestFit="1" customWidth="1"/>
    <col min="10774" max="10774" width="6.90625" style="2" customWidth="1"/>
    <col min="10775" max="10775" width="6.54296875" style="2" customWidth="1"/>
    <col min="10776" max="10776" width="5.90625" style="2" customWidth="1"/>
    <col min="10777" max="10777" width="0.6328125" style="2" customWidth="1"/>
    <col min="10778" max="10778" width="6.6328125" style="2" bestFit="1" customWidth="1"/>
    <col min="10779" max="10779" width="5.453125" style="2" customWidth="1"/>
    <col min="10780" max="10780" width="5.6328125" style="2" bestFit="1" customWidth="1"/>
    <col min="10781" max="10781" width="4.6328125" style="2" customWidth="1"/>
    <col min="10782" max="10782" width="7.6328125" style="2" bestFit="1" customWidth="1"/>
    <col min="10783" max="10785" width="4.6328125" style="2" customWidth="1"/>
    <col min="10786" max="11004" width="9.08984375" style="2"/>
    <col min="11005" max="11005" width="1.54296875" style="2" customWidth="1"/>
    <col min="11006" max="11006" width="10.453125" style="2" customWidth="1"/>
    <col min="11007" max="11007" width="4.36328125" style="2" customWidth="1"/>
    <col min="11008" max="11008" width="0.90625" style="2" customWidth="1"/>
    <col min="11009" max="11009" width="8" style="2" bestFit="1" customWidth="1"/>
    <col min="11010" max="11010" width="0.90625" style="2" customWidth="1"/>
    <col min="11011" max="11011" width="6.6328125" style="2" bestFit="1" customWidth="1"/>
    <col min="11012" max="11012" width="1" style="2" customWidth="1"/>
    <col min="11013" max="11013" width="9.90625" style="2" bestFit="1" customWidth="1"/>
    <col min="11014" max="11014" width="7.6328125" style="2" bestFit="1" customWidth="1"/>
    <col min="11015" max="11015" width="3.08984375" style="2" customWidth="1"/>
    <col min="11016" max="11016" width="8.6328125" style="2" customWidth="1"/>
    <col min="11017" max="11017" width="1" style="2" customWidth="1"/>
    <col min="11018" max="11018" width="7.08984375" style="2" customWidth="1"/>
    <col min="11019" max="11019" width="5.54296875" style="2" customWidth="1"/>
    <col min="11020" max="11020" width="6.08984375" style="2" bestFit="1" customWidth="1"/>
    <col min="11021" max="11021" width="1.36328125" style="2" customWidth="1"/>
    <col min="11022" max="11022" width="8" style="2" bestFit="1" customWidth="1"/>
    <col min="11023" max="11023" width="7" style="2" customWidth="1"/>
    <col min="11024" max="11024" width="8" style="2" bestFit="1" customWidth="1"/>
    <col min="11025" max="11025" width="7.6328125" style="2" bestFit="1" customWidth="1"/>
    <col min="11026" max="11026" width="8.36328125" style="2" customWidth="1"/>
    <col min="11027" max="11027" width="7.6328125" style="2" customWidth="1"/>
    <col min="11028" max="11028" width="7.54296875" style="2" customWidth="1"/>
    <col min="11029" max="11029" width="8.453125" style="2" bestFit="1" customWidth="1"/>
    <col min="11030" max="11030" width="6.90625" style="2" customWidth="1"/>
    <col min="11031" max="11031" width="6.54296875" style="2" customWidth="1"/>
    <col min="11032" max="11032" width="5.90625" style="2" customWidth="1"/>
    <col min="11033" max="11033" width="0.6328125" style="2" customWidth="1"/>
    <col min="11034" max="11034" width="6.6328125" style="2" bestFit="1" customWidth="1"/>
    <col min="11035" max="11035" width="5.453125" style="2" customWidth="1"/>
    <col min="11036" max="11036" width="5.6328125" style="2" bestFit="1" customWidth="1"/>
    <col min="11037" max="11037" width="4.6328125" style="2" customWidth="1"/>
    <col min="11038" max="11038" width="7.6328125" style="2" bestFit="1" customWidth="1"/>
    <col min="11039" max="11041" width="4.6328125" style="2" customWidth="1"/>
    <col min="11042" max="11260" width="9.08984375" style="2"/>
    <col min="11261" max="11261" width="1.54296875" style="2" customWidth="1"/>
    <col min="11262" max="11262" width="10.453125" style="2" customWidth="1"/>
    <col min="11263" max="11263" width="4.36328125" style="2" customWidth="1"/>
    <col min="11264" max="11264" width="0.90625" style="2" customWidth="1"/>
    <col min="11265" max="11265" width="8" style="2" bestFit="1" customWidth="1"/>
    <col min="11266" max="11266" width="0.90625" style="2" customWidth="1"/>
    <col min="11267" max="11267" width="6.6328125" style="2" bestFit="1" customWidth="1"/>
    <col min="11268" max="11268" width="1" style="2" customWidth="1"/>
    <col min="11269" max="11269" width="9.90625" style="2" bestFit="1" customWidth="1"/>
    <col min="11270" max="11270" width="7.6328125" style="2" bestFit="1" customWidth="1"/>
    <col min="11271" max="11271" width="3.08984375" style="2" customWidth="1"/>
    <col min="11272" max="11272" width="8.6328125" style="2" customWidth="1"/>
    <col min="11273" max="11273" width="1" style="2" customWidth="1"/>
    <col min="11274" max="11274" width="7.08984375" style="2" customWidth="1"/>
    <col min="11275" max="11275" width="5.54296875" style="2" customWidth="1"/>
    <col min="11276" max="11276" width="6.08984375" style="2" bestFit="1" customWidth="1"/>
    <col min="11277" max="11277" width="1.36328125" style="2" customWidth="1"/>
    <col min="11278" max="11278" width="8" style="2" bestFit="1" customWidth="1"/>
    <col min="11279" max="11279" width="7" style="2" customWidth="1"/>
    <col min="11280" max="11280" width="8" style="2" bestFit="1" customWidth="1"/>
    <col min="11281" max="11281" width="7.6328125" style="2" bestFit="1" customWidth="1"/>
    <col min="11282" max="11282" width="8.36328125" style="2" customWidth="1"/>
    <col min="11283" max="11283" width="7.6328125" style="2" customWidth="1"/>
    <col min="11284" max="11284" width="7.54296875" style="2" customWidth="1"/>
    <col min="11285" max="11285" width="8.453125" style="2" bestFit="1" customWidth="1"/>
    <col min="11286" max="11286" width="6.90625" style="2" customWidth="1"/>
    <col min="11287" max="11287" width="6.54296875" style="2" customWidth="1"/>
    <col min="11288" max="11288" width="5.90625" style="2" customWidth="1"/>
    <col min="11289" max="11289" width="0.6328125" style="2" customWidth="1"/>
    <col min="11290" max="11290" width="6.6328125" style="2" bestFit="1" customWidth="1"/>
    <col min="11291" max="11291" width="5.453125" style="2" customWidth="1"/>
    <col min="11292" max="11292" width="5.6328125" style="2" bestFit="1" customWidth="1"/>
    <col min="11293" max="11293" width="4.6328125" style="2" customWidth="1"/>
    <col min="11294" max="11294" width="7.6328125" style="2" bestFit="1" customWidth="1"/>
    <col min="11295" max="11297" width="4.6328125" style="2" customWidth="1"/>
    <col min="11298" max="11516" width="9.08984375" style="2"/>
    <col min="11517" max="11517" width="1.54296875" style="2" customWidth="1"/>
    <col min="11518" max="11518" width="10.453125" style="2" customWidth="1"/>
    <col min="11519" max="11519" width="4.36328125" style="2" customWidth="1"/>
    <col min="11520" max="11520" width="0.90625" style="2" customWidth="1"/>
    <col min="11521" max="11521" width="8" style="2" bestFit="1" customWidth="1"/>
    <col min="11522" max="11522" width="0.90625" style="2" customWidth="1"/>
    <col min="11523" max="11523" width="6.6328125" style="2" bestFit="1" customWidth="1"/>
    <col min="11524" max="11524" width="1" style="2" customWidth="1"/>
    <col min="11525" max="11525" width="9.90625" style="2" bestFit="1" customWidth="1"/>
    <col min="11526" max="11526" width="7.6328125" style="2" bestFit="1" customWidth="1"/>
    <col min="11527" max="11527" width="3.08984375" style="2" customWidth="1"/>
    <col min="11528" max="11528" width="8.6328125" style="2" customWidth="1"/>
    <col min="11529" max="11529" width="1" style="2" customWidth="1"/>
    <col min="11530" max="11530" width="7.08984375" style="2" customWidth="1"/>
    <col min="11531" max="11531" width="5.54296875" style="2" customWidth="1"/>
    <col min="11532" max="11532" width="6.08984375" style="2" bestFit="1" customWidth="1"/>
    <col min="11533" max="11533" width="1.36328125" style="2" customWidth="1"/>
    <col min="11534" max="11534" width="8" style="2" bestFit="1" customWidth="1"/>
    <col min="11535" max="11535" width="7" style="2" customWidth="1"/>
    <col min="11536" max="11536" width="8" style="2" bestFit="1" customWidth="1"/>
    <col min="11537" max="11537" width="7.6328125" style="2" bestFit="1" customWidth="1"/>
    <col min="11538" max="11538" width="8.36328125" style="2" customWidth="1"/>
    <col min="11539" max="11539" width="7.6328125" style="2" customWidth="1"/>
    <col min="11540" max="11540" width="7.54296875" style="2" customWidth="1"/>
    <col min="11541" max="11541" width="8.453125" style="2" bestFit="1" customWidth="1"/>
    <col min="11542" max="11542" width="6.90625" style="2" customWidth="1"/>
    <col min="11543" max="11543" width="6.54296875" style="2" customWidth="1"/>
    <col min="11544" max="11544" width="5.90625" style="2" customWidth="1"/>
    <col min="11545" max="11545" width="0.6328125" style="2" customWidth="1"/>
    <col min="11546" max="11546" width="6.6328125" style="2" bestFit="1" customWidth="1"/>
    <col min="11547" max="11547" width="5.453125" style="2" customWidth="1"/>
    <col min="11548" max="11548" width="5.6328125" style="2" bestFit="1" customWidth="1"/>
    <col min="11549" max="11549" width="4.6328125" style="2" customWidth="1"/>
    <col min="11550" max="11550" width="7.6328125" style="2" bestFit="1" customWidth="1"/>
    <col min="11551" max="11553" width="4.6328125" style="2" customWidth="1"/>
    <col min="11554" max="11772" width="9.08984375" style="2"/>
    <col min="11773" max="11773" width="1.54296875" style="2" customWidth="1"/>
    <col min="11774" max="11774" width="10.453125" style="2" customWidth="1"/>
    <col min="11775" max="11775" width="4.36328125" style="2" customWidth="1"/>
    <col min="11776" max="11776" width="0.90625" style="2" customWidth="1"/>
    <col min="11777" max="11777" width="8" style="2" bestFit="1" customWidth="1"/>
    <col min="11778" max="11778" width="0.90625" style="2" customWidth="1"/>
    <col min="11779" max="11779" width="6.6328125" style="2" bestFit="1" customWidth="1"/>
    <col min="11780" max="11780" width="1" style="2" customWidth="1"/>
    <col min="11781" max="11781" width="9.90625" style="2" bestFit="1" customWidth="1"/>
    <col min="11782" max="11782" width="7.6328125" style="2" bestFit="1" customWidth="1"/>
    <col min="11783" max="11783" width="3.08984375" style="2" customWidth="1"/>
    <col min="11784" max="11784" width="8.6328125" style="2" customWidth="1"/>
    <col min="11785" max="11785" width="1" style="2" customWidth="1"/>
    <col min="11786" max="11786" width="7.08984375" style="2" customWidth="1"/>
    <col min="11787" max="11787" width="5.54296875" style="2" customWidth="1"/>
    <col min="11788" max="11788" width="6.08984375" style="2" bestFit="1" customWidth="1"/>
    <col min="11789" max="11789" width="1.36328125" style="2" customWidth="1"/>
    <col min="11790" max="11790" width="8" style="2" bestFit="1" customWidth="1"/>
    <col min="11791" max="11791" width="7" style="2" customWidth="1"/>
    <col min="11792" max="11792" width="8" style="2" bestFit="1" customWidth="1"/>
    <col min="11793" max="11793" width="7.6328125" style="2" bestFit="1" customWidth="1"/>
    <col min="11794" max="11794" width="8.36328125" style="2" customWidth="1"/>
    <col min="11795" max="11795" width="7.6328125" style="2" customWidth="1"/>
    <col min="11796" max="11796" width="7.54296875" style="2" customWidth="1"/>
    <col min="11797" max="11797" width="8.453125" style="2" bestFit="1" customWidth="1"/>
    <col min="11798" max="11798" width="6.90625" style="2" customWidth="1"/>
    <col min="11799" max="11799" width="6.54296875" style="2" customWidth="1"/>
    <col min="11800" max="11800" width="5.90625" style="2" customWidth="1"/>
    <col min="11801" max="11801" width="0.6328125" style="2" customWidth="1"/>
    <col min="11802" max="11802" width="6.6328125" style="2" bestFit="1" customWidth="1"/>
    <col min="11803" max="11803" width="5.453125" style="2" customWidth="1"/>
    <col min="11804" max="11804" width="5.6328125" style="2" bestFit="1" customWidth="1"/>
    <col min="11805" max="11805" width="4.6328125" style="2" customWidth="1"/>
    <col min="11806" max="11806" width="7.6328125" style="2" bestFit="1" customWidth="1"/>
    <col min="11807" max="11809" width="4.6328125" style="2" customWidth="1"/>
    <col min="11810" max="12028" width="9.08984375" style="2"/>
    <col min="12029" max="12029" width="1.54296875" style="2" customWidth="1"/>
    <col min="12030" max="12030" width="10.453125" style="2" customWidth="1"/>
    <col min="12031" max="12031" width="4.36328125" style="2" customWidth="1"/>
    <col min="12032" max="12032" width="0.90625" style="2" customWidth="1"/>
    <col min="12033" max="12033" width="8" style="2" bestFit="1" customWidth="1"/>
    <col min="12034" max="12034" width="0.90625" style="2" customWidth="1"/>
    <col min="12035" max="12035" width="6.6328125" style="2" bestFit="1" customWidth="1"/>
    <col min="12036" max="12036" width="1" style="2" customWidth="1"/>
    <col min="12037" max="12037" width="9.90625" style="2" bestFit="1" customWidth="1"/>
    <col min="12038" max="12038" width="7.6328125" style="2" bestFit="1" customWidth="1"/>
    <col min="12039" max="12039" width="3.08984375" style="2" customWidth="1"/>
    <col min="12040" max="12040" width="8.6328125" style="2" customWidth="1"/>
    <col min="12041" max="12041" width="1" style="2" customWidth="1"/>
    <col min="12042" max="12042" width="7.08984375" style="2" customWidth="1"/>
    <col min="12043" max="12043" width="5.54296875" style="2" customWidth="1"/>
    <col min="12044" max="12044" width="6.08984375" style="2" bestFit="1" customWidth="1"/>
    <col min="12045" max="12045" width="1.36328125" style="2" customWidth="1"/>
    <col min="12046" max="12046" width="8" style="2" bestFit="1" customWidth="1"/>
    <col min="12047" max="12047" width="7" style="2" customWidth="1"/>
    <col min="12048" max="12048" width="8" style="2" bestFit="1" customWidth="1"/>
    <col min="12049" max="12049" width="7.6328125" style="2" bestFit="1" customWidth="1"/>
    <col min="12050" max="12050" width="8.36328125" style="2" customWidth="1"/>
    <col min="12051" max="12051" width="7.6328125" style="2" customWidth="1"/>
    <col min="12052" max="12052" width="7.54296875" style="2" customWidth="1"/>
    <col min="12053" max="12053" width="8.453125" style="2" bestFit="1" customWidth="1"/>
    <col min="12054" max="12054" width="6.90625" style="2" customWidth="1"/>
    <col min="12055" max="12055" width="6.54296875" style="2" customWidth="1"/>
    <col min="12056" max="12056" width="5.90625" style="2" customWidth="1"/>
    <col min="12057" max="12057" width="0.6328125" style="2" customWidth="1"/>
    <col min="12058" max="12058" width="6.6328125" style="2" bestFit="1" customWidth="1"/>
    <col min="12059" max="12059" width="5.453125" style="2" customWidth="1"/>
    <col min="12060" max="12060" width="5.6328125" style="2" bestFit="1" customWidth="1"/>
    <col min="12061" max="12061" width="4.6328125" style="2" customWidth="1"/>
    <col min="12062" max="12062" width="7.6328125" style="2" bestFit="1" customWidth="1"/>
    <col min="12063" max="12065" width="4.6328125" style="2" customWidth="1"/>
    <col min="12066" max="12284" width="9.08984375" style="2"/>
    <col min="12285" max="12285" width="1.54296875" style="2" customWidth="1"/>
    <col min="12286" max="12286" width="10.453125" style="2" customWidth="1"/>
    <col min="12287" max="12287" width="4.36328125" style="2" customWidth="1"/>
    <col min="12288" max="12288" width="0.90625" style="2" customWidth="1"/>
    <col min="12289" max="12289" width="8" style="2" bestFit="1" customWidth="1"/>
    <col min="12290" max="12290" width="0.90625" style="2" customWidth="1"/>
    <col min="12291" max="12291" width="6.6328125" style="2" bestFit="1" customWidth="1"/>
    <col min="12292" max="12292" width="1" style="2" customWidth="1"/>
    <col min="12293" max="12293" width="9.90625" style="2" bestFit="1" customWidth="1"/>
    <col min="12294" max="12294" width="7.6328125" style="2" bestFit="1" customWidth="1"/>
    <col min="12295" max="12295" width="3.08984375" style="2" customWidth="1"/>
    <col min="12296" max="12296" width="8.6328125" style="2" customWidth="1"/>
    <col min="12297" max="12297" width="1" style="2" customWidth="1"/>
    <col min="12298" max="12298" width="7.08984375" style="2" customWidth="1"/>
    <col min="12299" max="12299" width="5.54296875" style="2" customWidth="1"/>
    <col min="12300" max="12300" width="6.08984375" style="2" bestFit="1" customWidth="1"/>
    <col min="12301" max="12301" width="1.36328125" style="2" customWidth="1"/>
    <col min="12302" max="12302" width="8" style="2" bestFit="1" customWidth="1"/>
    <col min="12303" max="12303" width="7" style="2" customWidth="1"/>
    <col min="12304" max="12304" width="8" style="2" bestFit="1" customWidth="1"/>
    <col min="12305" max="12305" width="7.6328125" style="2" bestFit="1" customWidth="1"/>
    <col min="12306" max="12306" width="8.36328125" style="2" customWidth="1"/>
    <col min="12307" max="12307" width="7.6328125" style="2" customWidth="1"/>
    <col min="12308" max="12308" width="7.54296875" style="2" customWidth="1"/>
    <col min="12309" max="12309" width="8.453125" style="2" bestFit="1" customWidth="1"/>
    <col min="12310" max="12310" width="6.90625" style="2" customWidth="1"/>
    <col min="12311" max="12311" width="6.54296875" style="2" customWidth="1"/>
    <col min="12312" max="12312" width="5.90625" style="2" customWidth="1"/>
    <col min="12313" max="12313" width="0.6328125" style="2" customWidth="1"/>
    <col min="12314" max="12314" width="6.6328125" style="2" bestFit="1" customWidth="1"/>
    <col min="12315" max="12315" width="5.453125" style="2" customWidth="1"/>
    <col min="12316" max="12316" width="5.6328125" style="2" bestFit="1" customWidth="1"/>
    <col min="12317" max="12317" width="4.6328125" style="2" customWidth="1"/>
    <col min="12318" max="12318" width="7.6328125" style="2" bestFit="1" customWidth="1"/>
    <col min="12319" max="12321" width="4.6328125" style="2" customWidth="1"/>
    <col min="12322" max="12540" width="9.08984375" style="2"/>
    <col min="12541" max="12541" width="1.54296875" style="2" customWidth="1"/>
    <col min="12542" max="12542" width="10.453125" style="2" customWidth="1"/>
    <col min="12543" max="12543" width="4.36328125" style="2" customWidth="1"/>
    <col min="12544" max="12544" width="0.90625" style="2" customWidth="1"/>
    <col min="12545" max="12545" width="8" style="2" bestFit="1" customWidth="1"/>
    <col min="12546" max="12546" width="0.90625" style="2" customWidth="1"/>
    <col min="12547" max="12547" width="6.6328125" style="2" bestFit="1" customWidth="1"/>
    <col min="12548" max="12548" width="1" style="2" customWidth="1"/>
    <col min="12549" max="12549" width="9.90625" style="2" bestFit="1" customWidth="1"/>
    <col min="12550" max="12550" width="7.6328125" style="2" bestFit="1" customWidth="1"/>
    <col min="12551" max="12551" width="3.08984375" style="2" customWidth="1"/>
    <col min="12552" max="12552" width="8.6328125" style="2" customWidth="1"/>
    <col min="12553" max="12553" width="1" style="2" customWidth="1"/>
    <col min="12554" max="12554" width="7.08984375" style="2" customWidth="1"/>
    <col min="12555" max="12555" width="5.54296875" style="2" customWidth="1"/>
    <col min="12556" max="12556" width="6.08984375" style="2" bestFit="1" customWidth="1"/>
    <col min="12557" max="12557" width="1.36328125" style="2" customWidth="1"/>
    <col min="12558" max="12558" width="8" style="2" bestFit="1" customWidth="1"/>
    <col min="12559" max="12559" width="7" style="2" customWidth="1"/>
    <col min="12560" max="12560" width="8" style="2" bestFit="1" customWidth="1"/>
    <col min="12561" max="12561" width="7.6328125" style="2" bestFit="1" customWidth="1"/>
    <col min="12562" max="12562" width="8.36328125" style="2" customWidth="1"/>
    <col min="12563" max="12563" width="7.6328125" style="2" customWidth="1"/>
    <col min="12564" max="12564" width="7.54296875" style="2" customWidth="1"/>
    <col min="12565" max="12565" width="8.453125" style="2" bestFit="1" customWidth="1"/>
    <col min="12566" max="12566" width="6.90625" style="2" customWidth="1"/>
    <col min="12567" max="12567" width="6.54296875" style="2" customWidth="1"/>
    <col min="12568" max="12568" width="5.90625" style="2" customWidth="1"/>
    <col min="12569" max="12569" width="0.6328125" style="2" customWidth="1"/>
    <col min="12570" max="12570" width="6.6328125" style="2" bestFit="1" customWidth="1"/>
    <col min="12571" max="12571" width="5.453125" style="2" customWidth="1"/>
    <col min="12572" max="12572" width="5.6328125" style="2" bestFit="1" customWidth="1"/>
    <col min="12573" max="12573" width="4.6328125" style="2" customWidth="1"/>
    <col min="12574" max="12574" width="7.6328125" style="2" bestFit="1" customWidth="1"/>
    <col min="12575" max="12577" width="4.6328125" style="2" customWidth="1"/>
    <col min="12578" max="12796" width="9.08984375" style="2"/>
    <col min="12797" max="12797" width="1.54296875" style="2" customWidth="1"/>
    <col min="12798" max="12798" width="10.453125" style="2" customWidth="1"/>
    <col min="12799" max="12799" width="4.36328125" style="2" customWidth="1"/>
    <col min="12800" max="12800" width="0.90625" style="2" customWidth="1"/>
    <col min="12801" max="12801" width="8" style="2" bestFit="1" customWidth="1"/>
    <col min="12802" max="12802" width="0.90625" style="2" customWidth="1"/>
    <col min="12803" max="12803" width="6.6328125" style="2" bestFit="1" customWidth="1"/>
    <col min="12804" max="12804" width="1" style="2" customWidth="1"/>
    <col min="12805" max="12805" width="9.90625" style="2" bestFit="1" customWidth="1"/>
    <col min="12806" max="12806" width="7.6328125" style="2" bestFit="1" customWidth="1"/>
    <col min="12807" max="12807" width="3.08984375" style="2" customWidth="1"/>
    <col min="12808" max="12808" width="8.6328125" style="2" customWidth="1"/>
    <col min="12809" max="12809" width="1" style="2" customWidth="1"/>
    <col min="12810" max="12810" width="7.08984375" style="2" customWidth="1"/>
    <col min="12811" max="12811" width="5.54296875" style="2" customWidth="1"/>
    <col min="12812" max="12812" width="6.08984375" style="2" bestFit="1" customWidth="1"/>
    <col min="12813" max="12813" width="1.36328125" style="2" customWidth="1"/>
    <col min="12814" max="12814" width="8" style="2" bestFit="1" customWidth="1"/>
    <col min="12815" max="12815" width="7" style="2" customWidth="1"/>
    <col min="12816" max="12816" width="8" style="2" bestFit="1" customWidth="1"/>
    <col min="12817" max="12817" width="7.6328125" style="2" bestFit="1" customWidth="1"/>
    <col min="12818" max="12818" width="8.36328125" style="2" customWidth="1"/>
    <col min="12819" max="12819" width="7.6328125" style="2" customWidth="1"/>
    <col min="12820" max="12820" width="7.54296875" style="2" customWidth="1"/>
    <col min="12821" max="12821" width="8.453125" style="2" bestFit="1" customWidth="1"/>
    <col min="12822" max="12822" width="6.90625" style="2" customWidth="1"/>
    <col min="12823" max="12823" width="6.54296875" style="2" customWidth="1"/>
    <col min="12824" max="12824" width="5.90625" style="2" customWidth="1"/>
    <col min="12825" max="12825" width="0.6328125" style="2" customWidth="1"/>
    <col min="12826" max="12826" width="6.6328125" style="2" bestFit="1" customWidth="1"/>
    <col min="12827" max="12827" width="5.453125" style="2" customWidth="1"/>
    <col min="12828" max="12828" width="5.6328125" style="2" bestFit="1" customWidth="1"/>
    <col min="12829" max="12829" width="4.6328125" style="2" customWidth="1"/>
    <col min="12830" max="12830" width="7.6328125" style="2" bestFit="1" customWidth="1"/>
    <col min="12831" max="12833" width="4.6328125" style="2" customWidth="1"/>
    <col min="12834" max="13052" width="9.08984375" style="2"/>
    <col min="13053" max="13053" width="1.54296875" style="2" customWidth="1"/>
    <col min="13054" max="13054" width="10.453125" style="2" customWidth="1"/>
    <col min="13055" max="13055" width="4.36328125" style="2" customWidth="1"/>
    <col min="13056" max="13056" width="0.90625" style="2" customWidth="1"/>
    <col min="13057" max="13057" width="8" style="2" bestFit="1" customWidth="1"/>
    <col min="13058" max="13058" width="0.90625" style="2" customWidth="1"/>
    <col min="13059" max="13059" width="6.6328125" style="2" bestFit="1" customWidth="1"/>
    <col min="13060" max="13060" width="1" style="2" customWidth="1"/>
    <col min="13061" max="13061" width="9.90625" style="2" bestFit="1" customWidth="1"/>
    <col min="13062" max="13062" width="7.6328125" style="2" bestFit="1" customWidth="1"/>
    <col min="13063" max="13063" width="3.08984375" style="2" customWidth="1"/>
    <col min="13064" max="13064" width="8.6328125" style="2" customWidth="1"/>
    <col min="13065" max="13065" width="1" style="2" customWidth="1"/>
    <col min="13066" max="13066" width="7.08984375" style="2" customWidth="1"/>
    <col min="13067" max="13067" width="5.54296875" style="2" customWidth="1"/>
    <col min="13068" max="13068" width="6.08984375" style="2" bestFit="1" customWidth="1"/>
    <col min="13069" max="13069" width="1.36328125" style="2" customWidth="1"/>
    <col min="13070" max="13070" width="8" style="2" bestFit="1" customWidth="1"/>
    <col min="13071" max="13071" width="7" style="2" customWidth="1"/>
    <col min="13072" max="13072" width="8" style="2" bestFit="1" customWidth="1"/>
    <col min="13073" max="13073" width="7.6328125" style="2" bestFit="1" customWidth="1"/>
    <col min="13074" max="13074" width="8.36328125" style="2" customWidth="1"/>
    <col min="13075" max="13075" width="7.6328125" style="2" customWidth="1"/>
    <col min="13076" max="13076" width="7.54296875" style="2" customWidth="1"/>
    <col min="13077" max="13077" width="8.453125" style="2" bestFit="1" customWidth="1"/>
    <col min="13078" max="13078" width="6.90625" style="2" customWidth="1"/>
    <col min="13079" max="13079" width="6.54296875" style="2" customWidth="1"/>
    <col min="13080" max="13080" width="5.90625" style="2" customWidth="1"/>
    <col min="13081" max="13081" width="0.6328125" style="2" customWidth="1"/>
    <col min="13082" max="13082" width="6.6328125" style="2" bestFit="1" customWidth="1"/>
    <col min="13083" max="13083" width="5.453125" style="2" customWidth="1"/>
    <col min="13084" max="13084" width="5.6328125" style="2" bestFit="1" customWidth="1"/>
    <col min="13085" max="13085" width="4.6328125" style="2" customWidth="1"/>
    <col min="13086" max="13086" width="7.6328125" style="2" bestFit="1" customWidth="1"/>
    <col min="13087" max="13089" width="4.6328125" style="2" customWidth="1"/>
    <col min="13090" max="13308" width="9.08984375" style="2"/>
    <col min="13309" max="13309" width="1.54296875" style="2" customWidth="1"/>
    <col min="13310" max="13310" width="10.453125" style="2" customWidth="1"/>
    <col min="13311" max="13311" width="4.36328125" style="2" customWidth="1"/>
    <col min="13312" max="13312" width="0.90625" style="2" customWidth="1"/>
    <col min="13313" max="13313" width="8" style="2" bestFit="1" customWidth="1"/>
    <col min="13314" max="13314" width="0.90625" style="2" customWidth="1"/>
    <col min="13315" max="13315" width="6.6328125" style="2" bestFit="1" customWidth="1"/>
    <col min="13316" max="13316" width="1" style="2" customWidth="1"/>
    <col min="13317" max="13317" width="9.90625" style="2" bestFit="1" customWidth="1"/>
    <col min="13318" max="13318" width="7.6328125" style="2" bestFit="1" customWidth="1"/>
    <col min="13319" max="13319" width="3.08984375" style="2" customWidth="1"/>
    <col min="13320" max="13320" width="8.6328125" style="2" customWidth="1"/>
    <col min="13321" max="13321" width="1" style="2" customWidth="1"/>
    <col min="13322" max="13322" width="7.08984375" style="2" customWidth="1"/>
    <col min="13323" max="13323" width="5.54296875" style="2" customWidth="1"/>
    <col min="13324" max="13324" width="6.08984375" style="2" bestFit="1" customWidth="1"/>
    <col min="13325" max="13325" width="1.36328125" style="2" customWidth="1"/>
    <col min="13326" max="13326" width="8" style="2" bestFit="1" customWidth="1"/>
    <col min="13327" max="13327" width="7" style="2" customWidth="1"/>
    <col min="13328" max="13328" width="8" style="2" bestFit="1" customWidth="1"/>
    <col min="13329" max="13329" width="7.6328125" style="2" bestFit="1" customWidth="1"/>
    <col min="13330" max="13330" width="8.36328125" style="2" customWidth="1"/>
    <col min="13331" max="13331" width="7.6328125" style="2" customWidth="1"/>
    <col min="13332" max="13332" width="7.54296875" style="2" customWidth="1"/>
    <col min="13333" max="13333" width="8.453125" style="2" bestFit="1" customWidth="1"/>
    <col min="13334" max="13334" width="6.90625" style="2" customWidth="1"/>
    <col min="13335" max="13335" width="6.54296875" style="2" customWidth="1"/>
    <col min="13336" max="13336" width="5.90625" style="2" customWidth="1"/>
    <col min="13337" max="13337" width="0.6328125" style="2" customWidth="1"/>
    <col min="13338" max="13338" width="6.6328125" style="2" bestFit="1" customWidth="1"/>
    <col min="13339" max="13339" width="5.453125" style="2" customWidth="1"/>
    <col min="13340" max="13340" width="5.6328125" style="2" bestFit="1" customWidth="1"/>
    <col min="13341" max="13341" width="4.6328125" style="2" customWidth="1"/>
    <col min="13342" max="13342" width="7.6328125" style="2" bestFit="1" customWidth="1"/>
    <col min="13343" max="13345" width="4.6328125" style="2" customWidth="1"/>
    <col min="13346" max="13564" width="9.08984375" style="2"/>
    <col min="13565" max="13565" width="1.54296875" style="2" customWidth="1"/>
    <col min="13566" max="13566" width="10.453125" style="2" customWidth="1"/>
    <col min="13567" max="13567" width="4.36328125" style="2" customWidth="1"/>
    <col min="13568" max="13568" width="0.90625" style="2" customWidth="1"/>
    <col min="13569" max="13569" width="8" style="2" bestFit="1" customWidth="1"/>
    <col min="13570" max="13570" width="0.90625" style="2" customWidth="1"/>
    <col min="13571" max="13571" width="6.6328125" style="2" bestFit="1" customWidth="1"/>
    <col min="13572" max="13572" width="1" style="2" customWidth="1"/>
    <col min="13573" max="13573" width="9.90625" style="2" bestFit="1" customWidth="1"/>
    <col min="13574" max="13574" width="7.6328125" style="2" bestFit="1" customWidth="1"/>
    <col min="13575" max="13575" width="3.08984375" style="2" customWidth="1"/>
    <col min="13576" max="13576" width="8.6328125" style="2" customWidth="1"/>
    <col min="13577" max="13577" width="1" style="2" customWidth="1"/>
    <col min="13578" max="13578" width="7.08984375" style="2" customWidth="1"/>
    <col min="13579" max="13579" width="5.54296875" style="2" customWidth="1"/>
    <col min="13580" max="13580" width="6.08984375" style="2" bestFit="1" customWidth="1"/>
    <col min="13581" max="13581" width="1.36328125" style="2" customWidth="1"/>
    <col min="13582" max="13582" width="8" style="2" bestFit="1" customWidth="1"/>
    <col min="13583" max="13583" width="7" style="2" customWidth="1"/>
    <col min="13584" max="13584" width="8" style="2" bestFit="1" customWidth="1"/>
    <col min="13585" max="13585" width="7.6328125" style="2" bestFit="1" customWidth="1"/>
    <col min="13586" max="13586" width="8.36328125" style="2" customWidth="1"/>
    <col min="13587" max="13587" width="7.6328125" style="2" customWidth="1"/>
    <col min="13588" max="13588" width="7.54296875" style="2" customWidth="1"/>
    <col min="13589" max="13589" width="8.453125" style="2" bestFit="1" customWidth="1"/>
    <col min="13590" max="13590" width="6.90625" style="2" customWidth="1"/>
    <col min="13591" max="13591" width="6.54296875" style="2" customWidth="1"/>
    <col min="13592" max="13592" width="5.90625" style="2" customWidth="1"/>
    <col min="13593" max="13593" width="0.6328125" style="2" customWidth="1"/>
    <col min="13594" max="13594" width="6.6328125" style="2" bestFit="1" customWidth="1"/>
    <col min="13595" max="13595" width="5.453125" style="2" customWidth="1"/>
    <col min="13596" max="13596" width="5.6328125" style="2" bestFit="1" customWidth="1"/>
    <col min="13597" max="13597" width="4.6328125" style="2" customWidth="1"/>
    <col min="13598" max="13598" width="7.6328125" style="2" bestFit="1" customWidth="1"/>
    <col min="13599" max="13601" width="4.6328125" style="2" customWidth="1"/>
    <col min="13602" max="13820" width="9.08984375" style="2"/>
    <col min="13821" max="13821" width="1.54296875" style="2" customWidth="1"/>
    <col min="13822" max="13822" width="10.453125" style="2" customWidth="1"/>
    <col min="13823" max="13823" width="4.36328125" style="2" customWidth="1"/>
    <col min="13824" max="13824" width="0.90625" style="2" customWidth="1"/>
    <col min="13825" max="13825" width="8" style="2" bestFit="1" customWidth="1"/>
    <col min="13826" max="13826" width="0.90625" style="2" customWidth="1"/>
    <col min="13827" max="13827" width="6.6328125" style="2" bestFit="1" customWidth="1"/>
    <col min="13828" max="13828" width="1" style="2" customWidth="1"/>
    <col min="13829" max="13829" width="9.90625" style="2" bestFit="1" customWidth="1"/>
    <col min="13830" max="13830" width="7.6328125" style="2" bestFit="1" customWidth="1"/>
    <col min="13831" max="13831" width="3.08984375" style="2" customWidth="1"/>
    <col min="13832" max="13832" width="8.6328125" style="2" customWidth="1"/>
    <col min="13833" max="13833" width="1" style="2" customWidth="1"/>
    <col min="13834" max="13834" width="7.08984375" style="2" customWidth="1"/>
    <col min="13835" max="13835" width="5.54296875" style="2" customWidth="1"/>
    <col min="13836" max="13836" width="6.08984375" style="2" bestFit="1" customWidth="1"/>
    <col min="13837" max="13837" width="1.36328125" style="2" customWidth="1"/>
    <col min="13838" max="13838" width="8" style="2" bestFit="1" customWidth="1"/>
    <col min="13839" max="13839" width="7" style="2" customWidth="1"/>
    <col min="13840" max="13840" width="8" style="2" bestFit="1" customWidth="1"/>
    <col min="13841" max="13841" width="7.6328125" style="2" bestFit="1" customWidth="1"/>
    <col min="13842" max="13842" width="8.36328125" style="2" customWidth="1"/>
    <col min="13843" max="13843" width="7.6328125" style="2" customWidth="1"/>
    <col min="13844" max="13844" width="7.54296875" style="2" customWidth="1"/>
    <col min="13845" max="13845" width="8.453125" style="2" bestFit="1" customWidth="1"/>
    <col min="13846" max="13846" width="6.90625" style="2" customWidth="1"/>
    <col min="13847" max="13847" width="6.54296875" style="2" customWidth="1"/>
    <col min="13848" max="13848" width="5.90625" style="2" customWidth="1"/>
    <col min="13849" max="13849" width="0.6328125" style="2" customWidth="1"/>
    <col min="13850" max="13850" width="6.6328125" style="2" bestFit="1" customWidth="1"/>
    <col min="13851" max="13851" width="5.453125" style="2" customWidth="1"/>
    <col min="13852" max="13852" width="5.6328125" style="2" bestFit="1" customWidth="1"/>
    <col min="13853" max="13853" width="4.6328125" style="2" customWidth="1"/>
    <col min="13854" max="13854" width="7.6328125" style="2" bestFit="1" customWidth="1"/>
    <col min="13855" max="13857" width="4.6328125" style="2" customWidth="1"/>
    <col min="13858" max="14076" width="9.08984375" style="2"/>
    <col min="14077" max="14077" width="1.54296875" style="2" customWidth="1"/>
    <col min="14078" max="14078" width="10.453125" style="2" customWidth="1"/>
    <col min="14079" max="14079" width="4.36328125" style="2" customWidth="1"/>
    <col min="14080" max="14080" width="0.90625" style="2" customWidth="1"/>
    <col min="14081" max="14081" width="8" style="2" bestFit="1" customWidth="1"/>
    <col min="14082" max="14082" width="0.90625" style="2" customWidth="1"/>
    <col min="14083" max="14083" width="6.6328125" style="2" bestFit="1" customWidth="1"/>
    <col min="14084" max="14084" width="1" style="2" customWidth="1"/>
    <col min="14085" max="14085" width="9.90625" style="2" bestFit="1" customWidth="1"/>
    <col min="14086" max="14086" width="7.6328125" style="2" bestFit="1" customWidth="1"/>
    <col min="14087" max="14087" width="3.08984375" style="2" customWidth="1"/>
    <col min="14088" max="14088" width="8.6328125" style="2" customWidth="1"/>
    <col min="14089" max="14089" width="1" style="2" customWidth="1"/>
    <col min="14090" max="14090" width="7.08984375" style="2" customWidth="1"/>
    <col min="14091" max="14091" width="5.54296875" style="2" customWidth="1"/>
    <col min="14092" max="14092" width="6.08984375" style="2" bestFit="1" customWidth="1"/>
    <col min="14093" max="14093" width="1.36328125" style="2" customWidth="1"/>
    <col min="14094" max="14094" width="8" style="2" bestFit="1" customWidth="1"/>
    <col min="14095" max="14095" width="7" style="2" customWidth="1"/>
    <col min="14096" max="14096" width="8" style="2" bestFit="1" customWidth="1"/>
    <col min="14097" max="14097" width="7.6328125" style="2" bestFit="1" customWidth="1"/>
    <col min="14098" max="14098" width="8.36328125" style="2" customWidth="1"/>
    <col min="14099" max="14099" width="7.6328125" style="2" customWidth="1"/>
    <col min="14100" max="14100" width="7.54296875" style="2" customWidth="1"/>
    <col min="14101" max="14101" width="8.453125" style="2" bestFit="1" customWidth="1"/>
    <col min="14102" max="14102" width="6.90625" style="2" customWidth="1"/>
    <col min="14103" max="14103" width="6.54296875" style="2" customWidth="1"/>
    <col min="14104" max="14104" width="5.90625" style="2" customWidth="1"/>
    <col min="14105" max="14105" width="0.6328125" style="2" customWidth="1"/>
    <col min="14106" max="14106" width="6.6328125" style="2" bestFit="1" customWidth="1"/>
    <col min="14107" max="14107" width="5.453125" style="2" customWidth="1"/>
    <col min="14108" max="14108" width="5.6328125" style="2" bestFit="1" customWidth="1"/>
    <col min="14109" max="14109" width="4.6328125" style="2" customWidth="1"/>
    <col min="14110" max="14110" width="7.6328125" style="2" bestFit="1" customWidth="1"/>
    <col min="14111" max="14113" width="4.6328125" style="2" customWidth="1"/>
    <col min="14114" max="14332" width="9.08984375" style="2"/>
    <col min="14333" max="14333" width="1.54296875" style="2" customWidth="1"/>
    <col min="14334" max="14334" width="10.453125" style="2" customWidth="1"/>
    <col min="14335" max="14335" width="4.36328125" style="2" customWidth="1"/>
    <col min="14336" max="14336" width="0.90625" style="2" customWidth="1"/>
    <col min="14337" max="14337" width="8" style="2" bestFit="1" customWidth="1"/>
    <col min="14338" max="14338" width="0.90625" style="2" customWidth="1"/>
    <col min="14339" max="14339" width="6.6328125" style="2" bestFit="1" customWidth="1"/>
    <col min="14340" max="14340" width="1" style="2" customWidth="1"/>
    <col min="14341" max="14341" width="9.90625" style="2" bestFit="1" customWidth="1"/>
    <col min="14342" max="14342" width="7.6328125" style="2" bestFit="1" customWidth="1"/>
    <col min="14343" max="14343" width="3.08984375" style="2" customWidth="1"/>
    <col min="14344" max="14344" width="8.6328125" style="2" customWidth="1"/>
    <col min="14345" max="14345" width="1" style="2" customWidth="1"/>
    <col min="14346" max="14346" width="7.08984375" style="2" customWidth="1"/>
    <col min="14347" max="14347" width="5.54296875" style="2" customWidth="1"/>
    <col min="14348" max="14348" width="6.08984375" style="2" bestFit="1" customWidth="1"/>
    <col min="14349" max="14349" width="1.36328125" style="2" customWidth="1"/>
    <col min="14350" max="14350" width="8" style="2" bestFit="1" customWidth="1"/>
    <col min="14351" max="14351" width="7" style="2" customWidth="1"/>
    <col min="14352" max="14352" width="8" style="2" bestFit="1" customWidth="1"/>
    <col min="14353" max="14353" width="7.6328125" style="2" bestFit="1" customWidth="1"/>
    <col min="14354" max="14354" width="8.36328125" style="2" customWidth="1"/>
    <col min="14355" max="14355" width="7.6328125" style="2" customWidth="1"/>
    <col min="14356" max="14356" width="7.54296875" style="2" customWidth="1"/>
    <col min="14357" max="14357" width="8.453125" style="2" bestFit="1" customWidth="1"/>
    <col min="14358" max="14358" width="6.90625" style="2" customWidth="1"/>
    <col min="14359" max="14359" width="6.54296875" style="2" customWidth="1"/>
    <col min="14360" max="14360" width="5.90625" style="2" customWidth="1"/>
    <col min="14361" max="14361" width="0.6328125" style="2" customWidth="1"/>
    <col min="14362" max="14362" width="6.6328125" style="2" bestFit="1" customWidth="1"/>
    <col min="14363" max="14363" width="5.453125" style="2" customWidth="1"/>
    <col min="14364" max="14364" width="5.6328125" style="2" bestFit="1" customWidth="1"/>
    <col min="14365" max="14365" width="4.6328125" style="2" customWidth="1"/>
    <col min="14366" max="14366" width="7.6328125" style="2" bestFit="1" customWidth="1"/>
    <col min="14367" max="14369" width="4.6328125" style="2" customWidth="1"/>
    <col min="14370" max="14588" width="9.08984375" style="2"/>
    <col min="14589" max="14589" width="1.54296875" style="2" customWidth="1"/>
    <col min="14590" max="14590" width="10.453125" style="2" customWidth="1"/>
    <col min="14591" max="14591" width="4.36328125" style="2" customWidth="1"/>
    <col min="14592" max="14592" width="0.90625" style="2" customWidth="1"/>
    <col min="14593" max="14593" width="8" style="2" bestFit="1" customWidth="1"/>
    <col min="14594" max="14594" width="0.90625" style="2" customWidth="1"/>
    <col min="14595" max="14595" width="6.6328125" style="2" bestFit="1" customWidth="1"/>
    <col min="14596" max="14596" width="1" style="2" customWidth="1"/>
    <col min="14597" max="14597" width="9.90625" style="2" bestFit="1" customWidth="1"/>
    <col min="14598" max="14598" width="7.6328125" style="2" bestFit="1" customWidth="1"/>
    <col min="14599" max="14599" width="3.08984375" style="2" customWidth="1"/>
    <col min="14600" max="14600" width="8.6328125" style="2" customWidth="1"/>
    <col min="14601" max="14601" width="1" style="2" customWidth="1"/>
    <col min="14602" max="14602" width="7.08984375" style="2" customWidth="1"/>
    <col min="14603" max="14603" width="5.54296875" style="2" customWidth="1"/>
    <col min="14604" max="14604" width="6.08984375" style="2" bestFit="1" customWidth="1"/>
    <col min="14605" max="14605" width="1.36328125" style="2" customWidth="1"/>
    <col min="14606" max="14606" width="8" style="2" bestFit="1" customWidth="1"/>
    <col min="14607" max="14607" width="7" style="2" customWidth="1"/>
    <col min="14608" max="14608" width="8" style="2" bestFit="1" customWidth="1"/>
    <col min="14609" max="14609" width="7.6328125" style="2" bestFit="1" customWidth="1"/>
    <col min="14610" max="14610" width="8.36328125" style="2" customWidth="1"/>
    <col min="14611" max="14611" width="7.6328125" style="2" customWidth="1"/>
    <col min="14612" max="14612" width="7.54296875" style="2" customWidth="1"/>
    <col min="14613" max="14613" width="8.453125" style="2" bestFit="1" customWidth="1"/>
    <col min="14614" max="14614" width="6.90625" style="2" customWidth="1"/>
    <col min="14615" max="14615" width="6.54296875" style="2" customWidth="1"/>
    <col min="14616" max="14616" width="5.90625" style="2" customWidth="1"/>
    <col min="14617" max="14617" width="0.6328125" style="2" customWidth="1"/>
    <col min="14618" max="14618" width="6.6328125" style="2" bestFit="1" customWidth="1"/>
    <col min="14619" max="14619" width="5.453125" style="2" customWidth="1"/>
    <col min="14620" max="14620" width="5.6328125" style="2" bestFit="1" customWidth="1"/>
    <col min="14621" max="14621" width="4.6328125" style="2" customWidth="1"/>
    <col min="14622" max="14622" width="7.6328125" style="2" bestFit="1" customWidth="1"/>
    <col min="14623" max="14625" width="4.6328125" style="2" customWidth="1"/>
    <col min="14626" max="14844" width="9.08984375" style="2"/>
    <col min="14845" max="14845" width="1.54296875" style="2" customWidth="1"/>
    <col min="14846" max="14846" width="10.453125" style="2" customWidth="1"/>
    <col min="14847" max="14847" width="4.36328125" style="2" customWidth="1"/>
    <col min="14848" max="14848" width="0.90625" style="2" customWidth="1"/>
    <col min="14849" max="14849" width="8" style="2" bestFit="1" customWidth="1"/>
    <col min="14850" max="14850" width="0.90625" style="2" customWidth="1"/>
    <col min="14851" max="14851" width="6.6328125" style="2" bestFit="1" customWidth="1"/>
    <col min="14852" max="14852" width="1" style="2" customWidth="1"/>
    <col min="14853" max="14853" width="9.90625" style="2" bestFit="1" customWidth="1"/>
    <col min="14854" max="14854" width="7.6328125" style="2" bestFit="1" customWidth="1"/>
    <col min="14855" max="14855" width="3.08984375" style="2" customWidth="1"/>
    <col min="14856" max="14856" width="8.6328125" style="2" customWidth="1"/>
    <col min="14857" max="14857" width="1" style="2" customWidth="1"/>
    <col min="14858" max="14858" width="7.08984375" style="2" customWidth="1"/>
    <col min="14859" max="14859" width="5.54296875" style="2" customWidth="1"/>
    <col min="14860" max="14860" width="6.08984375" style="2" bestFit="1" customWidth="1"/>
    <col min="14861" max="14861" width="1.36328125" style="2" customWidth="1"/>
    <col min="14862" max="14862" width="8" style="2" bestFit="1" customWidth="1"/>
    <col min="14863" max="14863" width="7" style="2" customWidth="1"/>
    <col min="14864" max="14864" width="8" style="2" bestFit="1" customWidth="1"/>
    <col min="14865" max="14865" width="7.6328125" style="2" bestFit="1" customWidth="1"/>
    <col min="14866" max="14866" width="8.36328125" style="2" customWidth="1"/>
    <col min="14867" max="14867" width="7.6328125" style="2" customWidth="1"/>
    <col min="14868" max="14868" width="7.54296875" style="2" customWidth="1"/>
    <col min="14869" max="14869" width="8.453125" style="2" bestFit="1" customWidth="1"/>
    <col min="14870" max="14870" width="6.90625" style="2" customWidth="1"/>
    <col min="14871" max="14871" width="6.54296875" style="2" customWidth="1"/>
    <col min="14872" max="14872" width="5.90625" style="2" customWidth="1"/>
    <col min="14873" max="14873" width="0.6328125" style="2" customWidth="1"/>
    <col min="14874" max="14874" width="6.6328125" style="2" bestFit="1" customWidth="1"/>
    <col min="14875" max="14875" width="5.453125" style="2" customWidth="1"/>
    <col min="14876" max="14876" width="5.6328125" style="2" bestFit="1" customWidth="1"/>
    <col min="14877" max="14877" width="4.6328125" style="2" customWidth="1"/>
    <col min="14878" max="14878" width="7.6328125" style="2" bestFit="1" customWidth="1"/>
    <col min="14879" max="14881" width="4.6328125" style="2" customWidth="1"/>
    <col min="14882" max="15100" width="9.08984375" style="2"/>
    <col min="15101" max="15101" width="1.54296875" style="2" customWidth="1"/>
    <col min="15102" max="15102" width="10.453125" style="2" customWidth="1"/>
    <col min="15103" max="15103" width="4.36328125" style="2" customWidth="1"/>
    <col min="15104" max="15104" width="0.90625" style="2" customWidth="1"/>
    <col min="15105" max="15105" width="8" style="2" bestFit="1" customWidth="1"/>
    <col min="15106" max="15106" width="0.90625" style="2" customWidth="1"/>
    <col min="15107" max="15107" width="6.6328125" style="2" bestFit="1" customWidth="1"/>
    <col min="15108" max="15108" width="1" style="2" customWidth="1"/>
    <col min="15109" max="15109" width="9.90625" style="2" bestFit="1" customWidth="1"/>
    <col min="15110" max="15110" width="7.6328125" style="2" bestFit="1" customWidth="1"/>
    <col min="15111" max="15111" width="3.08984375" style="2" customWidth="1"/>
    <col min="15112" max="15112" width="8.6328125" style="2" customWidth="1"/>
    <col min="15113" max="15113" width="1" style="2" customWidth="1"/>
    <col min="15114" max="15114" width="7.08984375" style="2" customWidth="1"/>
    <col min="15115" max="15115" width="5.54296875" style="2" customWidth="1"/>
    <col min="15116" max="15116" width="6.08984375" style="2" bestFit="1" customWidth="1"/>
    <col min="15117" max="15117" width="1.36328125" style="2" customWidth="1"/>
    <col min="15118" max="15118" width="8" style="2" bestFit="1" customWidth="1"/>
    <col min="15119" max="15119" width="7" style="2" customWidth="1"/>
    <col min="15120" max="15120" width="8" style="2" bestFit="1" customWidth="1"/>
    <col min="15121" max="15121" width="7.6328125" style="2" bestFit="1" customWidth="1"/>
    <col min="15122" max="15122" width="8.36328125" style="2" customWidth="1"/>
    <col min="15123" max="15123" width="7.6328125" style="2" customWidth="1"/>
    <col min="15124" max="15124" width="7.54296875" style="2" customWidth="1"/>
    <col min="15125" max="15125" width="8.453125" style="2" bestFit="1" customWidth="1"/>
    <col min="15126" max="15126" width="6.90625" style="2" customWidth="1"/>
    <col min="15127" max="15127" width="6.54296875" style="2" customWidth="1"/>
    <col min="15128" max="15128" width="5.90625" style="2" customWidth="1"/>
    <col min="15129" max="15129" width="0.6328125" style="2" customWidth="1"/>
    <col min="15130" max="15130" width="6.6328125" style="2" bestFit="1" customWidth="1"/>
    <col min="15131" max="15131" width="5.453125" style="2" customWidth="1"/>
    <col min="15132" max="15132" width="5.6328125" style="2" bestFit="1" customWidth="1"/>
    <col min="15133" max="15133" width="4.6328125" style="2" customWidth="1"/>
    <col min="15134" max="15134" width="7.6328125" style="2" bestFit="1" customWidth="1"/>
    <col min="15135" max="15137" width="4.6328125" style="2" customWidth="1"/>
    <col min="15138" max="15356" width="9.08984375" style="2"/>
    <col min="15357" max="15357" width="1.54296875" style="2" customWidth="1"/>
    <col min="15358" max="15358" width="10.453125" style="2" customWidth="1"/>
    <col min="15359" max="15359" width="4.36328125" style="2" customWidth="1"/>
    <col min="15360" max="15360" width="0.90625" style="2" customWidth="1"/>
    <col min="15361" max="15361" width="8" style="2" bestFit="1" customWidth="1"/>
    <col min="15362" max="15362" width="0.90625" style="2" customWidth="1"/>
    <col min="15363" max="15363" width="6.6328125" style="2" bestFit="1" customWidth="1"/>
    <col min="15364" max="15364" width="1" style="2" customWidth="1"/>
    <col min="15365" max="15365" width="9.90625" style="2" bestFit="1" customWidth="1"/>
    <col min="15366" max="15366" width="7.6328125" style="2" bestFit="1" customWidth="1"/>
    <col min="15367" max="15367" width="3.08984375" style="2" customWidth="1"/>
    <col min="15368" max="15368" width="8.6328125" style="2" customWidth="1"/>
    <col min="15369" max="15369" width="1" style="2" customWidth="1"/>
    <col min="15370" max="15370" width="7.08984375" style="2" customWidth="1"/>
    <col min="15371" max="15371" width="5.54296875" style="2" customWidth="1"/>
    <col min="15372" max="15372" width="6.08984375" style="2" bestFit="1" customWidth="1"/>
    <col min="15373" max="15373" width="1.36328125" style="2" customWidth="1"/>
    <col min="15374" max="15374" width="8" style="2" bestFit="1" customWidth="1"/>
    <col min="15375" max="15375" width="7" style="2" customWidth="1"/>
    <col min="15376" max="15376" width="8" style="2" bestFit="1" customWidth="1"/>
    <col min="15377" max="15377" width="7.6328125" style="2" bestFit="1" customWidth="1"/>
    <col min="15378" max="15378" width="8.36328125" style="2" customWidth="1"/>
    <col min="15379" max="15379" width="7.6328125" style="2" customWidth="1"/>
    <col min="15380" max="15380" width="7.54296875" style="2" customWidth="1"/>
    <col min="15381" max="15381" width="8.453125" style="2" bestFit="1" customWidth="1"/>
    <col min="15382" max="15382" width="6.90625" style="2" customWidth="1"/>
    <col min="15383" max="15383" width="6.54296875" style="2" customWidth="1"/>
    <col min="15384" max="15384" width="5.90625" style="2" customWidth="1"/>
    <col min="15385" max="15385" width="0.6328125" style="2" customWidth="1"/>
    <col min="15386" max="15386" width="6.6328125" style="2" bestFit="1" customWidth="1"/>
    <col min="15387" max="15387" width="5.453125" style="2" customWidth="1"/>
    <col min="15388" max="15388" width="5.6328125" style="2" bestFit="1" customWidth="1"/>
    <col min="15389" max="15389" width="4.6328125" style="2" customWidth="1"/>
    <col min="15390" max="15390" width="7.6328125" style="2" bestFit="1" customWidth="1"/>
    <col min="15391" max="15393" width="4.6328125" style="2" customWidth="1"/>
    <col min="15394" max="15612" width="9.08984375" style="2"/>
    <col min="15613" max="15613" width="1.54296875" style="2" customWidth="1"/>
    <col min="15614" max="15614" width="10.453125" style="2" customWidth="1"/>
    <col min="15615" max="15615" width="4.36328125" style="2" customWidth="1"/>
    <col min="15616" max="15616" width="0.90625" style="2" customWidth="1"/>
    <col min="15617" max="15617" width="8" style="2" bestFit="1" customWidth="1"/>
    <col min="15618" max="15618" width="0.90625" style="2" customWidth="1"/>
    <col min="15619" max="15619" width="6.6328125" style="2" bestFit="1" customWidth="1"/>
    <col min="15620" max="15620" width="1" style="2" customWidth="1"/>
    <col min="15621" max="15621" width="9.90625" style="2" bestFit="1" customWidth="1"/>
    <col min="15622" max="15622" width="7.6328125" style="2" bestFit="1" customWidth="1"/>
    <col min="15623" max="15623" width="3.08984375" style="2" customWidth="1"/>
    <col min="15624" max="15624" width="8.6328125" style="2" customWidth="1"/>
    <col min="15625" max="15625" width="1" style="2" customWidth="1"/>
    <col min="15626" max="15626" width="7.08984375" style="2" customWidth="1"/>
    <col min="15627" max="15627" width="5.54296875" style="2" customWidth="1"/>
    <col min="15628" max="15628" width="6.08984375" style="2" bestFit="1" customWidth="1"/>
    <col min="15629" max="15629" width="1.36328125" style="2" customWidth="1"/>
    <col min="15630" max="15630" width="8" style="2" bestFit="1" customWidth="1"/>
    <col min="15631" max="15631" width="7" style="2" customWidth="1"/>
    <col min="15632" max="15632" width="8" style="2" bestFit="1" customWidth="1"/>
    <col min="15633" max="15633" width="7.6328125" style="2" bestFit="1" customWidth="1"/>
    <col min="15634" max="15634" width="8.36328125" style="2" customWidth="1"/>
    <col min="15635" max="15635" width="7.6328125" style="2" customWidth="1"/>
    <col min="15636" max="15636" width="7.54296875" style="2" customWidth="1"/>
    <col min="15637" max="15637" width="8.453125" style="2" bestFit="1" customWidth="1"/>
    <col min="15638" max="15638" width="6.90625" style="2" customWidth="1"/>
    <col min="15639" max="15639" width="6.54296875" style="2" customWidth="1"/>
    <col min="15640" max="15640" width="5.90625" style="2" customWidth="1"/>
    <col min="15641" max="15641" width="0.6328125" style="2" customWidth="1"/>
    <col min="15642" max="15642" width="6.6328125" style="2" bestFit="1" customWidth="1"/>
    <col min="15643" max="15643" width="5.453125" style="2" customWidth="1"/>
    <col min="15644" max="15644" width="5.6328125" style="2" bestFit="1" customWidth="1"/>
    <col min="15645" max="15645" width="4.6328125" style="2" customWidth="1"/>
    <col min="15646" max="15646" width="7.6328125" style="2" bestFit="1" customWidth="1"/>
    <col min="15647" max="15649" width="4.6328125" style="2" customWidth="1"/>
    <col min="15650" max="15868" width="9.08984375" style="2"/>
    <col min="15869" max="15869" width="1.54296875" style="2" customWidth="1"/>
    <col min="15870" max="15870" width="10.453125" style="2" customWidth="1"/>
    <col min="15871" max="15871" width="4.36328125" style="2" customWidth="1"/>
    <col min="15872" max="15872" width="0.90625" style="2" customWidth="1"/>
    <col min="15873" max="15873" width="8" style="2" bestFit="1" customWidth="1"/>
    <col min="15874" max="15874" width="0.90625" style="2" customWidth="1"/>
    <col min="15875" max="15875" width="6.6328125" style="2" bestFit="1" customWidth="1"/>
    <col min="15876" max="15876" width="1" style="2" customWidth="1"/>
    <col min="15877" max="15877" width="9.90625" style="2" bestFit="1" customWidth="1"/>
    <col min="15878" max="15878" width="7.6328125" style="2" bestFit="1" customWidth="1"/>
    <col min="15879" max="15879" width="3.08984375" style="2" customWidth="1"/>
    <col min="15880" max="15880" width="8.6328125" style="2" customWidth="1"/>
    <col min="15881" max="15881" width="1" style="2" customWidth="1"/>
    <col min="15882" max="15882" width="7.08984375" style="2" customWidth="1"/>
    <col min="15883" max="15883" width="5.54296875" style="2" customWidth="1"/>
    <col min="15884" max="15884" width="6.08984375" style="2" bestFit="1" customWidth="1"/>
    <col min="15885" max="15885" width="1.36328125" style="2" customWidth="1"/>
    <col min="15886" max="15886" width="8" style="2" bestFit="1" customWidth="1"/>
    <col min="15887" max="15887" width="7" style="2" customWidth="1"/>
    <col min="15888" max="15888" width="8" style="2" bestFit="1" customWidth="1"/>
    <col min="15889" max="15889" width="7.6328125" style="2" bestFit="1" customWidth="1"/>
    <col min="15890" max="15890" width="8.36328125" style="2" customWidth="1"/>
    <col min="15891" max="15891" width="7.6328125" style="2" customWidth="1"/>
    <col min="15892" max="15892" width="7.54296875" style="2" customWidth="1"/>
    <col min="15893" max="15893" width="8.453125" style="2" bestFit="1" customWidth="1"/>
    <col min="15894" max="15894" width="6.90625" style="2" customWidth="1"/>
    <col min="15895" max="15895" width="6.54296875" style="2" customWidth="1"/>
    <col min="15896" max="15896" width="5.90625" style="2" customWidth="1"/>
    <col min="15897" max="15897" width="0.6328125" style="2" customWidth="1"/>
    <col min="15898" max="15898" width="6.6328125" style="2" bestFit="1" customWidth="1"/>
    <col min="15899" max="15899" width="5.453125" style="2" customWidth="1"/>
    <col min="15900" max="15900" width="5.6328125" style="2" bestFit="1" customWidth="1"/>
    <col min="15901" max="15901" width="4.6328125" style="2" customWidth="1"/>
    <col min="15902" max="15902" width="7.6328125" style="2" bestFit="1" customWidth="1"/>
    <col min="15903" max="15905" width="4.6328125" style="2" customWidth="1"/>
    <col min="15906" max="16124" width="9.08984375" style="2"/>
    <col min="16125" max="16125" width="1.54296875" style="2" customWidth="1"/>
    <col min="16126" max="16126" width="10.453125" style="2" customWidth="1"/>
    <col min="16127" max="16127" width="4.36328125" style="2" customWidth="1"/>
    <col min="16128" max="16128" width="0.90625" style="2" customWidth="1"/>
    <col min="16129" max="16129" width="8" style="2" bestFit="1" customWidth="1"/>
    <col min="16130" max="16130" width="0.90625" style="2" customWidth="1"/>
    <col min="16131" max="16131" width="6.6328125" style="2" bestFit="1" customWidth="1"/>
    <col min="16132" max="16132" width="1" style="2" customWidth="1"/>
    <col min="16133" max="16133" width="9.90625" style="2" bestFit="1" customWidth="1"/>
    <col min="16134" max="16134" width="7.6328125" style="2" bestFit="1" customWidth="1"/>
    <col min="16135" max="16135" width="3.08984375" style="2" customWidth="1"/>
    <col min="16136" max="16136" width="8.6328125" style="2" customWidth="1"/>
    <col min="16137" max="16137" width="1" style="2" customWidth="1"/>
    <col min="16138" max="16138" width="7.08984375" style="2" customWidth="1"/>
    <col min="16139" max="16139" width="5.54296875" style="2" customWidth="1"/>
    <col min="16140" max="16140" width="6.08984375" style="2" bestFit="1" customWidth="1"/>
    <col min="16141" max="16141" width="1.36328125" style="2" customWidth="1"/>
    <col min="16142" max="16142" width="8" style="2" bestFit="1" customWidth="1"/>
    <col min="16143" max="16143" width="7" style="2" customWidth="1"/>
    <col min="16144" max="16144" width="8" style="2" bestFit="1" customWidth="1"/>
    <col min="16145" max="16145" width="7.6328125" style="2" bestFit="1" customWidth="1"/>
    <col min="16146" max="16146" width="8.36328125" style="2" customWidth="1"/>
    <col min="16147" max="16147" width="7.6328125" style="2" customWidth="1"/>
    <col min="16148" max="16148" width="7.54296875" style="2" customWidth="1"/>
    <col min="16149" max="16149" width="8.453125" style="2" bestFit="1" customWidth="1"/>
    <col min="16150" max="16150" width="6.90625" style="2" customWidth="1"/>
    <col min="16151" max="16151" width="6.54296875" style="2" customWidth="1"/>
    <col min="16152" max="16152" width="5.90625" style="2" customWidth="1"/>
    <col min="16153" max="16153" width="0.6328125" style="2" customWidth="1"/>
    <col min="16154" max="16154" width="6.6328125" style="2" bestFit="1" customWidth="1"/>
    <col min="16155" max="16155" width="5.453125" style="2" customWidth="1"/>
    <col min="16156" max="16156" width="5.6328125" style="2" bestFit="1" customWidth="1"/>
    <col min="16157" max="16157" width="4.6328125" style="2" customWidth="1"/>
    <col min="16158" max="16158" width="7.6328125" style="2" bestFit="1" customWidth="1"/>
    <col min="16159" max="16161" width="4.6328125" style="2" customWidth="1"/>
    <col min="16162" max="16384" width="9.08984375" style="2"/>
  </cols>
  <sheetData>
    <row r="1" spans="2:34" ht="3.75" customHeight="1" x14ac:dyDescent="0.35"/>
    <row r="2" spans="2:34" ht="15.5" x14ac:dyDescent="0.35">
      <c r="B2" s="126" t="s">
        <v>52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8"/>
    </row>
    <row r="3" spans="2:34" ht="6" customHeight="1" x14ac:dyDescent="0.35">
      <c r="U3" s="6"/>
    </row>
    <row r="4" spans="2:34" x14ac:dyDescent="0.35">
      <c r="B4" s="11"/>
      <c r="C4" s="11" t="s">
        <v>53</v>
      </c>
      <c r="D4" s="123" t="s">
        <v>54</v>
      </c>
      <c r="E4" s="124"/>
      <c r="F4" s="124"/>
      <c r="G4" s="124"/>
      <c r="H4" s="124"/>
      <c r="I4" s="124"/>
      <c r="J4" s="124"/>
      <c r="K4" s="124"/>
      <c r="L4" s="125"/>
      <c r="M4" s="11"/>
      <c r="N4" s="121" t="s">
        <v>55</v>
      </c>
      <c r="O4" s="121"/>
      <c r="P4" s="121"/>
      <c r="Q4" s="121"/>
      <c r="R4" s="121"/>
      <c r="S4" s="121"/>
      <c r="T4" s="121"/>
      <c r="U4" s="121"/>
      <c r="V4" s="12"/>
      <c r="W4" s="12"/>
      <c r="X4" s="12"/>
      <c r="Y4" s="12"/>
      <c r="Z4" s="11"/>
      <c r="AA4" s="122" t="s">
        <v>56</v>
      </c>
      <c r="AB4" s="122"/>
      <c r="AC4" s="122"/>
    </row>
    <row r="5" spans="2:34" s="13" customFormat="1" ht="50.25" customHeight="1" x14ac:dyDescent="0.35">
      <c r="B5" s="21" t="s">
        <v>57</v>
      </c>
      <c r="C5" s="21" t="s">
        <v>58</v>
      </c>
      <c r="D5" s="21" t="s">
        <v>59</v>
      </c>
      <c r="E5" s="21" t="s">
        <v>60</v>
      </c>
      <c r="F5" s="21" t="s">
        <v>61</v>
      </c>
      <c r="G5" s="21" t="s">
        <v>62</v>
      </c>
      <c r="H5" s="21" t="s">
        <v>63</v>
      </c>
      <c r="I5" s="21" t="s">
        <v>64</v>
      </c>
      <c r="J5" s="22" t="s">
        <v>65</v>
      </c>
      <c r="K5" s="21" t="s">
        <v>66</v>
      </c>
      <c r="L5" s="23" t="s">
        <v>67</v>
      </c>
      <c r="M5" s="21"/>
      <c r="N5" s="21" t="s">
        <v>68</v>
      </c>
      <c r="O5" s="21" t="s">
        <v>62</v>
      </c>
      <c r="P5" s="21" t="s">
        <v>63</v>
      </c>
      <c r="Q5" s="21" t="s">
        <v>69</v>
      </c>
      <c r="R5" s="21" t="s">
        <v>70</v>
      </c>
      <c r="S5" s="21" t="s">
        <v>60</v>
      </c>
      <c r="T5" s="21" t="s">
        <v>71</v>
      </c>
      <c r="U5" s="21" t="s">
        <v>59</v>
      </c>
      <c r="V5" s="23" t="s">
        <v>72</v>
      </c>
      <c r="W5" s="23" t="s">
        <v>73</v>
      </c>
      <c r="X5" s="23" t="s">
        <v>74</v>
      </c>
      <c r="Y5" s="23" t="s">
        <v>75</v>
      </c>
      <c r="Z5" s="23" t="s">
        <v>76</v>
      </c>
      <c r="AA5" s="21" t="s">
        <v>69</v>
      </c>
      <c r="AB5" s="21" t="s">
        <v>77</v>
      </c>
      <c r="AC5" s="23" t="s">
        <v>78</v>
      </c>
      <c r="AD5" s="23" t="s">
        <v>79</v>
      </c>
      <c r="AE5" s="23" t="s">
        <v>3</v>
      </c>
      <c r="AF5" s="23" t="s">
        <v>80</v>
      </c>
      <c r="AG5" s="23" t="s">
        <v>81</v>
      </c>
      <c r="AH5" s="23" t="s">
        <v>82</v>
      </c>
    </row>
    <row r="6" spans="2:34" ht="15" thickBot="1" x14ac:dyDescent="0.4">
      <c r="B6" s="10" t="s">
        <v>83</v>
      </c>
      <c r="C6" s="19">
        <v>15000</v>
      </c>
      <c r="D6" s="27">
        <v>4</v>
      </c>
      <c r="E6" s="15">
        <v>0</v>
      </c>
      <c r="F6" s="29">
        <v>3100</v>
      </c>
      <c r="G6" s="31">
        <v>400</v>
      </c>
      <c r="H6" s="20">
        <f>+G6+F6</f>
        <v>3500</v>
      </c>
      <c r="I6" s="20">
        <v>3600</v>
      </c>
      <c r="J6" s="35">
        <f>+H6/I6</f>
        <v>0.97222222222222221</v>
      </c>
      <c r="K6" s="14">
        <f>+J6*60</f>
        <v>58.333333333333336</v>
      </c>
      <c r="L6" s="24">
        <f>+D6+E6+K6</f>
        <v>62.333333333333336</v>
      </c>
      <c r="M6" s="16"/>
      <c r="N6" s="36">
        <v>3100</v>
      </c>
      <c r="O6" s="66">
        <v>450</v>
      </c>
      <c r="P6" s="19">
        <f t="shared" ref="P6" si="0">+N6+O6</f>
        <v>3550</v>
      </c>
      <c r="Q6" s="39">
        <v>3400</v>
      </c>
      <c r="R6" s="33">
        <f t="shared" ref="R6" si="1">+P6*60/Q6</f>
        <v>62.647058823529413</v>
      </c>
      <c r="S6" s="42">
        <v>5</v>
      </c>
      <c r="T6" s="18">
        <v>0</v>
      </c>
      <c r="U6" s="45">
        <v>10</v>
      </c>
      <c r="V6" s="24">
        <f>+U6+S6+R6</f>
        <v>77.64705882352942</v>
      </c>
      <c r="W6" s="24">
        <f>L6</f>
        <v>62.333333333333336</v>
      </c>
      <c r="X6" s="19">
        <f>C6*W6/60</f>
        <v>15583.333333333334</v>
      </c>
      <c r="Y6" s="19">
        <f>(V6/60)*I6</f>
        <v>4658.8235294117649</v>
      </c>
      <c r="Z6" s="97">
        <f>N6/V6</f>
        <v>39.924242424242422</v>
      </c>
      <c r="AA6" s="62">
        <f>1-((I6-Q6)/I6)</f>
        <v>0.94444444444444442</v>
      </c>
      <c r="AB6" s="26">
        <f>+H6/P6</f>
        <v>0.9859154929577465</v>
      </c>
      <c r="AC6" s="63">
        <f>+L6/V6</f>
        <v>0.8027777777777777</v>
      </c>
      <c r="AD6" s="26">
        <f>N6/(Y6)</f>
        <v>0.66540404040404033</v>
      </c>
      <c r="AE6" s="25">
        <f>N6/X6</f>
        <v>0.19893048128342244</v>
      </c>
      <c r="AF6" s="24">
        <v>4</v>
      </c>
      <c r="AG6" s="24">
        <v>0</v>
      </c>
      <c r="AH6" s="24">
        <f>IFERROR((R6+S6)/AG6,0)</f>
        <v>0</v>
      </c>
    </row>
    <row r="7" spans="2:34" s="34" customFormat="1" ht="20.5" thickBot="1" x14ac:dyDescent="0.4">
      <c r="B7" s="10" t="s">
        <v>84</v>
      </c>
      <c r="C7" s="48">
        <v>15000</v>
      </c>
      <c r="D7" s="49">
        <v>10</v>
      </c>
      <c r="E7" s="50">
        <v>5</v>
      </c>
      <c r="F7" s="51">
        <v>3100</v>
      </c>
      <c r="G7" s="52">
        <v>500</v>
      </c>
      <c r="H7" s="53">
        <f>+G7+F7</f>
        <v>3600</v>
      </c>
      <c r="I7" s="54">
        <v>3600</v>
      </c>
      <c r="J7" s="55">
        <f>+H7/I7</f>
        <v>1</v>
      </c>
      <c r="K7" s="56">
        <f>+J7*60</f>
        <v>60</v>
      </c>
      <c r="L7" s="57">
        <f>+D7+E7+K7</f>
        <v>75</v>
      </c>
      <c r="M7" s="58"/>
      <c r="N7" s="38">
        <v>3500</v>
      </c>
      <c r="O7" s="68">
        <v>500</v>
      </c>
      <c r="P7" s="65">
        <f t="shared" ref="P7:P9" si="2">+N7+O7</f>
        <v>4000</v>
      </c>
      <c r="Q7" s="41">
        <v>3000</v>
      </c>
      <c r="R7" s="59">
        <f t="shared" ref="R7:R9" si="3">+P7*60/Q7</f>
        <v>80</v>
      </c>
      <c r="S7" s="44">
        <v>5</v>
      </c>
      <c r="T7" s="60">
        <v>35</v>
      </c>
      <c r="U7" s="47">
        <v>11</v>
      </c>
      <c r="V7" s="61">
        <f>+U7+S7+R7</f>
        <v>96</v>
      </c>
      <c r="W7" s="24">
        <f>L7</f>
        <v>75</v>
      </c>
      <c r="X7" s="48">
        <f>C7*W7/60</f>
        <v>18750</v>
      </c>
      <c r="Y7" s="116">
        <f t="shared" ref="Y7:Y9" si="4">(V7/60)*I7</f>
        <v>5760</v>
      </c>
      <c r="Z7" s="97">
        <f t="shared" ref="Z7:Z10" si="5">N7/V7</f>
        <v>36.458333333333336</v>
      </c>
      <c r="AA7" s="62">
        <f t="shared" ref="AA7:AA9" si="6">1-((I7-Q7)/I7)</f>
        <v>0.83333333333333337</v>
      </c>
      <c r="AB7" s="26">
        <f>+H7/P7</f>
        <v>0.9</v>
      </c>
      <c r="AC7" s="115">
        <f>+L7/V7</f>
        <v>0.78125</v>
      </c>
      <c r="AD7" s="114">
        <f>N7/(Y7)</f>
        <v>0.60763888888888884</v>
      </c>
      <c r="AE7" s="113">
        <f>N7/X7</f>
        <v>0.18666666666666668</v>
      </c>
      <c r="AF7" s="24">
        <v>10</v>
      </c>
      <c r="AG7" s="24">
        <v>1</v>
      </c>
      <c r="AH7" s="24">
        <f>IFERROR((R7+S7)/AG7,0)</f>
        <v>85</v>
      </c>
    </row>
    <row r="8" spans="2:34" x14ac:dyDescent="0.35">
      <c r="B8" s="10" t="s">
        <v>83</v>
      </c>
      <c r="C8" s="19">
        <v>15000</v>
      </c>
      <c r="D8" s="27">
        <v>4</v>
      </c>
      <c r="E8" s="15">
        <v>0</v>
      </c>
      <c r="F8" s="29">
        <v>3100</v>
      </c>
      <c r="G8" s="31">
        <v>400</v>
      </c>
      <c r="H8" s="20">
        <f>+G8+F8</f>
        <v>3500</v>
      </c>
      <c r="I8" s="20">
        <v>3600</v>
      </c>
      <c r="J8" s="35">
        <f>+H8/I8</f>
        <v>0.97222222222222221</v>
      </c>
      <c r="K8" s="14">
        <f t="shared" ref="K8:K9" si="7">+J8*60</f>
        <v>58.333333333333336</v>
      </c>
      <c r="L8" s="24">
        <f>+D8+E8+K8</f>
        <v>62.333333333333336</v>
      </c>
      <c r="M8" s="16"/>
      <c r="N8" s="37">
        <v>3100</v>
      </c>
      <c r="O8" s="67">
        <v>450</v>
      </c>
      <c r="P8" s="19">
        <f t="shared" si="2"/>
        <v>3550</v>
      </c>
      <c r="Q8" s="40">
        <v>3400</v>
      </c>
      <c r="R8" s="33">
        <f t="shared" si="3"/>
        <v>62.647058823529413</v>
      </c>
      <c r="S8" s="43">
        <v>5</v>
      </c>
      <c r="T8" s="18">
        <v>0</v>
      </c>
      <c r="U8" s="46">
        <v>6</v>
      </c>
      <c r="V8" s="24">
        <f>+U8+S8+R8</f>
        <v>73.64705882352942</v>
      </c>
      <c r="W8" s="24">
        <f t="shared" ref="W8:W9" si="8">L8</f>
        <v>62.333333333333336</v>
      </c>
      <c r="X8" s="19">
        <f>C8*W8/60</f>
        <v>15583.333333333334</v>
      </c>
      <c r="Y8" s="19">
        <f t="shared" si="4"/>
        <v>4418.8235294117649</v>
      </c>
      <c r="Z8" s="97">
        <f t="shared" si="5"/>
        <v>42.092651757188492</v>
      </c>
      <c r="AA8" s="62">
        <f t="shared" si="6"/>
        <v>0.94444444444444442</v>
      </c>
      <c r="AB8" s="26">
        <f t="shared" ref="AB8:AB9" si="9">+H8/P8</f>
        <v>0.9859154929577465</v>
      </c>
      <c r="AC8" s="64">
        <f>+L8/V8</f>
        <v>0.84637912673056437</v>
      </c>
      <c r="AD8" s="26">
        <f t="shared" ref="AD8:AD10" si="10">N8/(Y8)</f>
        <v>0.70154419595314166</v>
      </c>
      <c r="AE8" s="25">
        <f>N8/X8</f>
        <v>0.19893048128342244</v>
      </c>
      <c r="AF8" s="24">
        <v>4</v>
      </c>
      <c r="AG8" s="24">
        <v>0</v>
      </c>
      <c r="AH8" s="24">
        <f t="shared" ref="AH8:AH10" si="11">IFERROR((R8+S8)/AG8,0)</f>
        <v>0</v>
      </c>
    </row>
    <row r="9" spans="2:34" x14ac:dyDescent="0.35">
      <c r="B9" s="10" t="s">
        <v>85</v>
      </c>
      <c r="C9" s="19">
        <v>15000</v>
      </c>
      <c r="D9" s="27">
        <v>10</v>
      </c>
      <c r="E9" s="15">
        <v>0</v>
      </c>
      <c r="F9" s="29">
        <v>4000</v>
      </c>
      <c r="G9" s="31">
        <v>165</v>
      </c>
      <c r="H9" s="20">
        <f>+G9+F9</f>
        <v>4165</v>
      </c>
      <c r="I9" s="20">
        <v>5000</v>
      </c>
      <c r="J9" s="35">
        <f>+H9/I9</f>
        <v>0.83299999999999996</v>
      </c>
      <c r="K9" s="14">
        <f t="shared" si="7"/>
        <v>49.98</v>
      </c>
      <c r="L9" s="24">
        <f>+D9+E9+K9</f>
        <v>59.98</v>
      </c>
      <c r="M9" s="16"/>
      <c r="N9" s="30">
        <v>4000</v>
      </c>
      <c r="O9" s="32">
        <v>510</v>
      </c>
      <c r="P9" s="19">
        <f t="shared" si="2"/>
        <v>4510</v>
      </c>
      <c r="Q9" s="19">
        <v>5200</v>
      </c>
      <c r="R9" s="33">
        <f t="shared" si="3"/>
        <v>52.03846153846154</v>
      </c>
      <c r="S9" s="17">
        <v>5</v>
      </c>
      <c r="T9" s="18">
        <v>0</v>
      </c>
      <c r="U9" s="28">
        <v>30</v>
      </c>
      <c r="V9" s="24">
        <f>+U9+S9+R9</f>
        <v>87.038461538461547</v>
      </c>
      <c r="W9" s="24">
        <f t="shared" si="8"/>
        <v>59.98</v>
      </c>
      <c r="X9" s="19">
        <f>C9*W9/60</f>
        <v>14995</v>
      </c>
      <c r="Y9" s="19">
        <f t="shared" si="4"/>
        <v>7253.2051282051289</v>
      </c>
      <c r="Z9" s="97">
        <f t="shared" si="5"/>
        <v>45.956694653115328</v>
      </c>
      <c r="AA9" s="62">
        <f t="shared" si="6"/>
        <v>1.04</v>
      </c>
      <c r="AB9" s="26">
        <f t="shared" si="9"/>
        <v>0.92350332594235029</v>
      </c>
      <c r="AC9" s="25">
        <f>+L9/V9</f>
        <v>0.68912063632346432</v>
      </c>
      <c r="AD9" s="26">
        <f t="shared" si="10"/>
        <v>0.55148033583738398</v>
      </c>
      <c r="AE9" s="25">
        <f>N9/X9</f>
        <v>0.26675558519506504</v>
      </c>
      <c r="AF9" s="24">
        <v>4</v>
      </c>
      <c r="AG9" s="24">
        <v>1</v>
      </c>
      <c r="AH9" s="24">
        <f t="shared" si="11"/>
        <v>57.03846153846154</v>
      </c>
    </row>
    <row r="10" spans="2:34" x14ac:dyDescent="0.35">
      <c r="B10" s="69" t="s">
        <v>86</v>
      </c>
      <c r="C10" s="70">
        <v>15000</v>
      </c>
      <c r="D10" s="71">
        <f>SUM(D7:D9)</f>
        <v>24</v>
      </c>
      <c r="E10" s="72">
        <f>SUM(E7:E9)</f>
        <v>5</v>
      </c>
      <c r="F10" s="73">
        <f>SUM(F7:F9)</f>
        <v>10200</v>
      </c>
      <c r="G10" s="74">
        <f>SUM(G7:G9)</f>
        <v>1065</v>
      </c>
      <c r="H10" s="75">
        <f>SUM(H7:H9)</f>
        <v>11265</v>
      </c>
      <c r="I10" s="75">
        <f>H10/J10</f>
        <v>4015.7246405513524</v>
      </c>
      <c r="J10" s="76">
        <f>SUM(J7:J9)</f>
        <v>2.8052222222222225</v>
      </c>
      <c r="K10" s="76">
        <f>SUM(K7:K9)</f>
        <v>168.31333333333333</v>
      </c>
      <c r="L10" s="72">
        <f>SUM(L6:L9)</f>
        <v>259.6466666666667</v>
      </c>
      <c r="M10" s="77"/>
      <c r="N10" s="78">
        <f>SUM(N7:N9)</f>
        <v>10600</v>
      </c>
      <c r="O10" s="79">
        <f>SUM(O7:O9)</f>
        <v>1460</v>
      </c>
      <c r="P10" s="70">
        <f>SUM(P7:P9)</f>
        <v>12060</v>
      </c>
      <c r="Q10" s="70">
        <f>P10*60/R10</f>
        <v>3716.763314778445</v>
      </c>
      <c r="R10" s="80">
        <f t="shared" ref="R10:V10" si="12">SUM(R7:R9)</f>
        <v>194.68552036199097</v>
      </c>
      <c r="S10" s="81">
        <f t="shared" si="12"/>
        <v>15</v>
      </c>
      <c r="T10" s="82">
        <f t="shared" si="12"/>
        <v>35</v>
      </c>
      <c r="U10" s="83">
        <f t="shared" si="12"/>
        <v>47</v>
      </c>
      <c r="V10" s="72">
        <f t="shared" si="12"/>
        <v>256.68552036199094</v>
      </c>
      <c r="W10" s="72">
        <f>SUM(W6:W9)</f>
        <v>259.6466666666667</v>
      </c>
      <c r="X10" s="70">
        <f>C10*W10/60</f>
        <v>64911.666666666672</v>
      </c>
      <c r="Y10" s="70">
        <f>SUM(Y6:Y9)</f>
        <v>22090.85218702866</v>
      </c>
      <c r="Z10" s="97">
        <f t="shared" si="5"/>
        <v>41.295667885945974</v>
      </c>
      <c r="AA10" s="85">
        <f t="shared" ref="AA10" si="13">1-((I10-Q10)/I10)</f>
        <v>0.92555233425271399</v>
      </c>
      <c r="AB10" s="86">
        <f t="shared" ref="AB10" si="14">+H10/P10</f>
        <v>0.9340796019900498</v>
      </c>
      <c r="AC10" s="84">
        <f>+L10/V10</f>
        <v>1.0115360862603384</v>
      </c>
      <c r="AD10" s="26">
        <f t="shared" si="10"/>
        <v>0.47983662695566465</v>
      </c>
      <c r="AE10" s="84">
        <f>N10/X10</f>
        <v>0.16329884201607311</v>
      </c>
      <c r="AF10" s="24">
        <v>4</v>
      </c>
      <c r="AG10" s="24">
        <f>SUM(AG6:AG9)</f>
        <v>2</v>
      </c>
      <c r="AH10" s="24">
        <f t="shared" si="11"/>
        <v>104.84276018099548</v>
      </c>
    </row>
    <row r="11" spans="2:34" x14ac:dyDescent="0.35">
      <c r="S11" s="3"/>
      <c r="T11" s="3"/>
      <c r="U11" s="7"/>
    </row>
    <row r="12" spans="2:34" x14ac:dyDescent="0.35">
      <c r="D12" s="4"/>
      <c r="F12" s="4"/>
      <c r="G12" s="4"/>
      <c r="H12" s="8"/>
    </row>
    <row r="15" spans="2:34" x14ac:dyDescent="0.35">
      <c r="AB15" s="9"/>
      <c r="AC15" s="9"/>
    </row>
  </sheetData>
  <mergeCells count="4">
    <mergeCell ref="N4:U4"/>
    <mergeCell ref="AA4:AC4"/>
    <mergeCell ref="D4:L4"/>
    <mergeCell ref="B2:AD2"/>
  </mergeCells>
  <phoneticPr fontId="33" type="noConversion"/>
  <pageMargins left="0.25" right="0.25" top="0.75" bottom="0.75" header="0.3" footer="0.3"/>
  <pageSetup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1A70-C635-44EB-A1AC-813472F8BF42}">
  <sheetPr>
    <pageSetUpPr fitToPage="1"/>
  </sheetPr>
  <dimension ref="A1:R4"/>
  <sheetViews>
    <sheetView workbookViewId="0">
      <pane ySplit="2" topLeftCell="A3" activePane="bottomLeft" state="frozen"/>
      <selection pane="bottomLeft" activeCell="P13" sqref="P13"/>
    </sheetView>
  </sheetViews>
  <sheetFormatPr defaultRowHeight="14.5" x14ac:dyDescent="0.35"/>
  <cols>
    <col min="1" max="1" width="13.6328125" bestFit="1" customWidth="1"/>
    <col min="4" max="4" width="9.54296875" bestFit="1" customWidth="1"/>
    <col min="6" max="6" width="19.36328125" bestFit="1" customWidth="1"/>
    <col min="9" max="10" width="11.36328125" customWidth="1"/>
    <col min="16" max="16" width="15.54296875" bestFit="1" customWidth="1"/>
    <col min="17" max="17" width="8.54296875" bestFit="1" customWidth="1"/>
    <col min="18" max="18" width="7.6328125" bestFit="1" customWidth="1"/>
  </cols>
  <sheetData>
    <row r="1" spans="1:18" x14ac:dyDescent="0.35">
      <c r="B1" s="129" t="s">
        <v>87</v>
      </c>
      <c r="C1" s="129"/>
      <c r="D1" s="129"/>
      <c r="E1" s="129"/>
      <c r="F1" s="129"/>
      <c r="G1" s="129"/>
      <c r="H1" s="129"/>
      <c r="I1" s="129"/>
      <c r="J1" s="129"/>
      <c r="K1" s="129"/>
      <c r="L1" s="129"/>
      <c r="M1" s="129"/>
      <c r="N1" s="129"/>
    </row>
    <row r="2" spans="1:18" x14ac:dyDescent="0.35">
      <c r="A2" s="98" t="s">
        <v>88</v>
      </c>
      <c r="B2" s="137" t="s">
        <v>89</v>
      </c>
      <c r="C2" s="138"/>
      <c r="D2" s="131" t="s">
        <v>12</v>
      </c>
      <c r="E2" s="132"/>
      <c r="F2" s="110"/>
      <c r="G2" s="111" t="s">
        <v>90</v>
      </c>
      <c r="H2" s="112"/>
      <c r="I2" s="139" t="s">
        <v>18</v>
      </c>
      <c r="J2" s="140"/>
      <c r="K2" s="133" t="s">
        <v>24</v>
      </c>
      <c r="L2" s="134"/>
      <c r="M2" s="135" t="s">
        <v>91</v>
      </c>
      <c r="N2" s="136"/>
      <c r="O2" s="119" t="s">
        <v>3</v>
      </c>
      <c r="Q2" s="130" t="s">
        <v>92</v>
      </c>
      <c r="R2" s="130"/>
    </row>
    <row r="3" spans="1:18" x14ac:dyDescent="0.35">
      <c r="A3" s="99"/>
      <c r="B3" s="101" t="s">
        <v>93</v>
      </c>
      <c r="C3" s="101" t="s">
        <v>94</v>
      </c>
      <c r="D3" s="100" t="s">
        <v>93</v>
      </c>
      <c r="E3" s="101" t="s">
        <v>94</v>
      </c>
      <c r="F3" s="102" t="s">
        <v>95</v>
      </c>
      <c r="G3" s="101" t="s">
        <v>93</v>
      </c>
      <c r="H3" s="101" t="s">
        <v>94</v>
      </c>
      <c r="I3" s="103" t="s">
        <v>93</v>
      </c>
      <c r="J3" s="103" t="s">
        <v>94</v>
      </c>
      <c r="K3" s="101" t="s">
        <v>93</v>
      </c>
      <c r="L3" s="101" t="s">
        <v>94</v>
      </c>
      <c r="M3" s="101" t="s">
        <v>93</v>
      </c>
      <c r="N3" s="101" t="s">
        <v>94</v>
      </c>
      <c r="O3" s="120" t="s">
        <v>96</v>
      </c>
      <c r="P3" t="s">
        <v>97</v>
      </c>
      <c r="Q3" t="s">
        <v>98</v>
      </c>
      <c r="R3" t="s">
        <v>99</v>
      </c>
    </row>
    <row r="4" spans="1:18" x14ac:dyDescent="0.35">
      <c r="A4" s="104" t="s">
        <v>100</v>
      </c>
      <c r="B4" s="108">
        <f>(M4/F4)</f>
        <v>0.40176000000000006</v>
      </c>
      <c r="C4" s="105">
        <f>(N4/F4)</f>
        <v>0.25840000000000002</v>
      </c>
      <c r="D4" s="105">
        <v>0.48</v>
      </c>
      <c r="E4" s="105">
        <v>0.38</v>
      </c>
      <c r="F4" s="106">
        <v>10000</v>
      </c>
      <c r="G4" s="101">
        <v>9000</v>
      </c>
      <c r="H4" s="101">
        <v>8500</v>
      </c>
      <c r="I4" s="105">
        <f>G4/F4</f>
        <v>0.9</v>
      </c>
      <c r="J4" s="105">
        <f>H4/F4</f>
        <v>0.85</v>
      </c>
      <c r="K4" s="105">
        <v>0.93</v>
      </c>
      <c r="L4" s="105">
        <v>0.8</v>
      </c>
      <c r="M4" s="107">
        <f>D4*G4*K4</f>
        <v>4017.6000000000004</v>
      </c>
      <c r="N4" s="107">
        <f>E4*H4*L4</f>
        <v>2584</v>
      </c>
      <c r="O4">
        <f>1*F4*1</f>
        <v>10000</v>
      </c>
      <c r="P4">
        <v>8</v>
      </c>
      <c r="Q4" s="109">
        <f>M4*P4</f>
        <v>32140.800000000003</v>
      </c>
      <c r="R4" s="109">
        <f>24*M4</f>
        <v>96422.400000000009</v>
      </c>
    </row>
  </sheetData>
  <sheetProtection insertColumns="0" insertRows="0" deleteColumns="0" deleteRows="0"/>
  <mergeCells count="7">
    <mergeCell ref="B1:N1"/>
    <mergeCell ref="Q2:R2"/>
    <mergeCell ref="D2:E2"/>
    <mergeCell ref="K2:L2"/>
    <mergeCell ref="M2:N2"/>
    <mergeCell ref="B2:C2"/>
    <mergeCell ref="I2:J2"/>
  </mergeCells>
  <pageMargins left="0.25" right="0.25" top="0.75" bottom="0.75" header="0.3" footer="0.3"/>
  <pageSetup scale="7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a63165-8db5-408d-b267-8bd35b111a4e">
      <UserInfo>
        <DisplayName>Christopher Wells</DisplayName>
        <AccountId>441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CE3ACAE2290B4091259A415DD71183" ma:contentTypeVersion="12" ma:contentTypeDescription="Create a new document." ma:contentTypeScope="" ma:versionID="31e7e57fd16b0fd5669c2767eb7d13b8">
  <xsd:schema xmlns:xsd="http://www.w3.org/2001/XMLSchema" xmlns:xs="http://www.w3.org/2001/XMLSchema" xmlns:p="http://schemas.microsoft.com/office/2006/metadata/properties" xmlns:ns2="82d89392-e386-48c1-b4f5-192be00c4cd2" xmlns:ns3="a0a63165-8db5-408d-b267-8bd35b111a4e" targetNamespace="http://schemas.microsoft.com/office/2006/metadata/properties" ma:root="true" ma:fieldsID="91b80c40b0ced14259036239aaa9bcab" ns2:_="" ns3:_="">
    <xsd:import namespace="82d89392-e386-48c1-b4f5-192be00c4cd2"/>
    <xsd:import namespace="a0a63165-8db5-408d-b267-8bd35b111a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89392-e386-48c1-b4f5-192be00c4c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a63165-8db5-408d-b267-8bd35b111a4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4E984-0FA8-4B62-A10B-A82B1F9E36AE}">
  <ds:schemaRefs>
    <ds:schemaRef ds:uri="http://schemas.microsoft.com/office/2006/metadata/properties"/>
    <ds:schemaRef ds:uri="http://schemas.microsoft.com/office/infopath/2007/PartnerControls"/>
    <ds:schemaRef ds:uri="a0a63165-8db5-408d-b267-8bd35b111a4e"/>
  </ds:schemaRefs>
</ds:datastoreItem>
</file>

<file path=customXml/itemProps2.xml><?xml version="1.0" encoding="utf-8"?>
<ds:datastoreItem xmlns:ds="http://schemas.openxmlformats.org/officeDocument/2006/customXml" ds:itemID="{5FC5446B-0BCF-45EF-A778-B62D480BDC8D}">
  <ds:schemaRefs>
    <ds:schemaRef ds:uri="http://schemas.microsoft.com/sharepoint/v3/contenttype/forms"/>
  </ds:schemaRefs>
</ds:datastoreItem>
</file>

<file path=customXml/itemProps3.xml><?xml version="1.0" encoding="utf-8"?>
<ds:datastoreItem xmlns:ds="http://schemas.openxmlformats.org/officeDocument/2006/customXml" ds:itemID="{03ED5D09-ED70-4FF6-99E9-67225C2AF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d89392-e386-48c1-b4f5-192be00c4cd2"/>
    <ds:schemaRef ds:uri="a0a63165-8db5-408d-b267-8bd35b111a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Metrics</vt:lpstr>
      <vt:lpstr>Examples</vt:lpstr>
      <vt:lpstr>OEE Goals</vt:lpstr>
      <vt:lpstr>Examples!Print_Area</vt:lpstr>
      <vt:lpstr>Metrics!Print_Area</vt:lpstr>
      <vt:lpstr>'OEE Goals'!Print_Area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Callan Garst</cp:lastModifiedBy>
  <cp:revision/>
  <cp:lastPrinted>2021-12-30T13:24:26Z</cp:lastPrinted>
  <dcterms:created xsi:type="dcterms:W3CDTF">2012-08-06T20:18:15Z</dcterms:created>
  <dcterms:modified xsi:type="dcterms:W3CDTF">2022-01-13T20:55:21Z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0x01010074CE3ACAE2290B4091259A415DD71183</vt:lpwstr>
  </property>
  <property fmtid="{D5CDD505-2E9C-101B-9397-08002B2CF9AE}" pid="3" name="Order">
    <vt:r8>749000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